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8\Sisemine\Kassakulu\Kassakulu 24\"/>
    </mc:Choice>
  </mc:AlternateContent>
  <bookViews>
    <workbookView xWindow="240" yWindow="15" windowWidth="16095" windowHeight="9660" tabRatio="652"/>
  </bookViews>
  <sheets>
    <sheet name="Lisa 1. Konto koond (24+23jääk)" sheetId="2" r:id="rId1"/>
    <sheet name="Lisa 2 Teenuste eelarve 2024" sheetId="8" r:id="rId2"/>
  </sheets>
  <definedNames>
    <definedName name="_xlnm._FilterDatabase" localSheetId="0" hidden="1">'Lisa 1. Konto koond (24+23jääk)'!$A$5:$U$5</definedName>
    <definedName name="_xlnm._FilterDatabase" localSheetId="1" hidden="1">'Lisa 2 Teenuste eelarve 2024'!$A$6:$W$245</definedName>
  </definedNames>
  <calcPr calcId="162913"/>
</workbook>
</file>

<file path=xl/calcChain.xml><?xml version="1.0" encoding="utf-8"?>
<calcChain xmlns="http://schemas.openxmlformats.org/spreadsheetml/2006/main">
  <c r="U7" i="8" l="1"/>
  <c r="G16" i="8"/>
  <c r="G47" i="8"/>
  <c r="G219" i="8"/>
  <c r="G192" i="8"/>
  <c r="G165" i="8"/>
  <c r="G138" i="8"/>
  <c r="G111" i="8"/>
  <c r="G84" i="8"/>
  <c r="G79" i="8"/>
  <c r="G75" i="8"/>
  <c r="G70" i="8"/>
  <c r="G64" i="8"/>
  <c r="G58" i="8"/>
  <c r="G51" i="8"/>
  <c r="G35" i="8"/>
  <c r="F35" i="8"/>
  <c r="G8" i="8"/>
  <c r="S245" i="8"/>
  <c r="U245" i="8" s="1"/>
  <c r="S244" i="8"/>
  <c r="T244" i="8" s="1"/>
  <c r="S243" i="8"/>
  <c r="U243" i="8" s="1"/>
  <c r="S242" i="8"/>
  <c r="U242" i="8" s="1"/>
  <c r="S241" i="8"/>
  <c r="S240" i="8"/>
  <c r="T240" i="8" s="1"/>
  <c r="S239" i="8"/>
  <c r="U239" i="8" s="1"/>
  <c r="S238" i="8"/>
  <c r="U238" i="8" s="1"/>
  <c r="S237" i="8"/>
  <c r="U237" i="8" s="1"/>
  <c r="S236" i="8"/>
  <c r="T236" i="8" s="1"/>
  <c r="S235" i="8"/>
  <c r="U235" i="8" s="1"/>
  <c r="S234" i="8"/>
  <c r="U234" i="8" s="1"/>
  <c r="S233" i="8"/>
  <c r="S232" i="8"/>
  <c r="U232" i="8" s="1"/>
  <c r="S231" i="8"/>
  <c r="U231" i="8" s="1"/>
  <c r="S230" i="8"/>
  <c r="U230" i="8" s="1"/>
  <c r="S229" i="8"/>
  <c r="U229" i="8" s="1"/>
  <c r="S228" i="8"/>
  <c r="U228" i="8" s="1"/>
  <c r="S227" i="8"/>
  <c r="T227" i="8" s="1"/>
  <c r="S226" i="8"/>
  <c r="U226" i="8" s="1"/>
  <c r="S225" i="8"/>
  <c r="S224" i="8"/>
  <c r="T224" i="8" s="1"/>
  <c r="S223" i="8"/>
  <c r="U223" i="8" s="1"/>
  <c r="S222" i="8"/>
  <c r="U222" i="8" s="1"/>
  <c r="S221" i="8"/>
  <c r="T221" i="8" s="1"/>
  <c r="S220" i="8"/>
  <c r="T220" i="8" s="1"/>
  <c r="R219" i="8"/>
  <c r="Q219" i="8"/>
  <c r="P219" i="8"/>
  <c r="O219" i="8"/>
  <c r="N219" i="8"/>
  <c r="M219" i="8"/>
  <c r="L219" i="8"/>
  <c r="K219" i="8"/>
  <c r="J219" i="8"/>
  <c r="I219" i="8"/>
  <c r="H219" i="8"/>
  <c r="F219" i="8"/>
  <c r="S218" i="8"/>
  <c r="U218" i="8" s="1"/>
  <c r="S217" i="8"/>
  <c r="U217" i="8" s="1"/>
  <c r="S216" i="8"/>
  <c r="S215" i="8"/>
  <c r="U215" i="8" s="1"/>
  <c r="S214" i="8"/>
  <c r="U214" i="8" s="1"/>
  <c r="S213" i="8"/>
  <c r="U213" i="8" s="1"/>
  <c r="S212" i="8"/>
  <c r="T212" i="8" s="1"/>
  <c r="S211" i="8"/>
  <c r="T211" i="8" s="1"/>
  <c r="S210" i="8"/>
  <c r="U210" i="8" s="1"/>
  <c r="S209" i="8"/>
  <c r="U209" i="8" s="1"/>
  <c r="S208" i="8"/>
  <c r="S207" i="8"/>
  <c r="U207" i="8" s="1"/>
  <c r="S206" i="8"/>
  <c r="U206" i="8" s="1"/>
  <c r="S205" i="8"/>
  <c r="U205" i="8" s="1"/>
  <c r="S204" i="8"/>
  <c r="T204" i="8" s="1"/>
  <c r="S203" i="8"/>
  <c r="T203" i="8" s="1"/>
  <c r="S202" i="8"/>
  <c r="U202" i="8" s="1"/>
  <c r="S201" i="8"/>
  <c r="U201" i="8" s="1"/>
  <c r="S200" i="8"/>
  <c r="U200" i="8" s="1"/>
  <c r="S199" i="8"/>
  <c r="T199" i="8" s="1"/>
  <c r="S198" i="8"/>
  <c r="U198" i="8" s="1"/>
  <c r="S197" i="8"/>
  <c r="U197" i="8" s="1"/>
  <c r="S196" i="8"/>
  <c r="T196" i="8" s="1"/>
  <c r="S195" i="8"/>
  <c r="T195" i="8" s="1"/>
  <c r="S194" i="8"/>
  <c r="U194" i="8" s="1"/>
  <c r="S193" i="8"/>
  <c r="U193" i="8" s="1"/>
  <c r="R192" i="8"/>
  <c r="Q192" i="8"/>
  <c r="P192" i="8"/>
  <c r="O192" i="8"/>
  <c r="N192" i="8"/>
  <c r="M192" i="8"/>
  <c r="L192" i="8"/>
  <c r="K192" i="8"/>
  <c r="J192" i="8"/>
  <c r="I192" i="8"/>
  <c r="H192" i="8"/>
  <c r="F192" i="8"/>
  <c r="S191" i="8"/>
  <c r="S190" i="8"/>
  <c r="U190" i="8" s="1"/>
  <c r="S189" i="8"/>
  <c r="U189" i="8" s="1"/>
  <c r="S188" i="8"/>
  <c r="U188" i="8" s="1"/>
  <c r="S187" i="8"/>
  <c r="T187" i="8" s="1"/>
  <c r="S186" i="8"/>
  <c r="S185" i="8"/>
  <c r="U185" i="8" s="1"/>
  <c r="S184" i="8"/>
  <c r="U184" i="8" s="1"/>
  <c r="S183" i="8"/>
  <c r="U183" i="8" s="1"/>
  <c r="S182" i="8"/>
  <c r="U182" i="8" s="1"/>
  <c r="S181" i="8"/>
  <c r="U181" i="8" s="1"/>
  <c r="S180" i="8"/>
  <c r="U180" i="8" s="1"/>
  <c r="S179" i="8"/>
  <c r="T179" i="8" s="1"/>
  <c r="S178" i="8"/>
  <c r="S177" i="8"/>
  <c r="U177" i="8" s="1"/>
  <c r="S176" i="8"/>
  <c r="U176" i="8" s="1"/>
  <c r="S175" i="8"/>
  <c r="U175" i="8" s="1"/>
  <c r="S174" i="8"/>
  <c r="U174" i="8" s="1"/>
  <c r="S173" i="8"/>
  <c r="U173" i="8" s="1"/>
  <c r="S172" i="8"/>
  <c r="U172" i="8" s="1"/>
  <c r="S171" i="8"/>
  <c r="T171" i="8" s="1"/>
  <c r="S170" i="8"/>
  <c r="S169" i="8"/>
  <c r="U169" i="8" s="1"/>
  <c r="S168" i="8"/>
  <c r="U168" i="8" s="1"/>
  <c r="S167" i="8"/>
  <c r="U167" i="8" s="1"/>
  <c r="S166" i="8"/>
  <c r="T166" i="8" s="1"/>
  <c r="R165" i="8"/>
  <c r="Q165" i="8"/>
  <c r="P165" i="8"/>
  <c r="O165" i="8"/>
  <c r="N165" i="8"/>
  <c r="M165" i="8"/>
  <c r="L165" i="8"/>
  <c r="K165" i="8"/>
  <c r="J165" i="8"/>
  <c r="I165" i="8"/>
  <c r="H165" i="8"/>
  <c r="F165" i="8"/>
  <c r="S164" i="8"/>
  <c r="U164" i="8" s="1"/>
  <c r="S163" i="8"/>
  <c r="U163" i="8" s="1"/>
  <c r="S162" i="8"/>
  <c r="U162" i="8" s="1"/>
  <c r="S161" i="8"/>
  <c r="S160" i="8"/>
  <c r="T160" i="8" s="1"/>
  <c r="S159" i="8"/>
  <c r="U159" i="8" s="1"/>
  <c r="S158" i="8"/>
  <c r="U158" i="8" s="1"/>
  <c r="S157" i="8"/>
  <c r="U157" i="8" s="1"/>
  <c r="S156" i="8"/>
  <c r="U156" i="8" s="1"/>
  <c r="S155" i="8"/>
  <c r="U155" i="8" s="1"/>
  <c r="S154" i="8"/>
  <c r="T154" i="8" s="1"/>
  <c r="S153" i="8"/>
  <c r="S152" i="8"/>
  <c r="U152" i="8" s="1"/>
  <c r="S151" i="8"/>
  <c r="U151" i="8" s="1"/>
  <c r="S150" i="8"/>
  <c r="U150" i="8" s="1"/>
  <c r="S149" i="8"/>
  <c r="U149" i="8" s="1"/>
  <c r="S148" i="8"/>
  <c r="U148" i="8" s="1"/>
  <c r="S147" i="8"/>
  <c r="U147" i="8" s="1"/>
  <c r="S146" i="8"/>
  <c r="T146" i="8" s="1"/>
  <c r="S145" i="8"/>
  <c r="T144" i="8"/>
  <c r="S144" i="8"/>
  <c r="U144" i="8" s="1"/>
  <c r="S143" i="8"/>
  <c r="U143" i="8" s="1"/>
  <c r="S142" i="8"/>
  <c r="U142" i="8" s="1"/>
  <c r="S141" i="8"/>
  <c r="U141" i="8" s="1"/>
  <c r="S140" i="8"/>
  <c r="U140" i="8" s="1"/>
  <c r="S139" i="8"/>
  <c r="U139" i="8" s="1"/>
  <c r="R138" i="8"/>
  <c r="Q138" i="8"/>
  <c r="P138" i="8"/>
  <c r="O138" i="8"/>
  <c r="N138" i="8"/>
  <c r="M138" i="8"/>
  <c r="L138" i="8"/>
  <c r="K138" i="8"/>
  <c r="J138" i="8"/>
  <c r="I138" i="8"/>
  <c r="H138" i="8"/>
  <c r="F138" i="8"/>
  <c r="S137" i="8"/>
  <c r="T137" i="8" s="1"/>
  <c r="S136" i="8"/>
  <c r="S135" i="8"/>
  <c r="U135" i="8" s="1"/>
  <c r="S134" i="8"/>
  <c r="U134" i="8" s="1"/>
  <c r="S133" i="8"/>
  <c r="U133" i="8" s="1"/>
  <c r="S132" i="8"/>
  <c r="T132" i="8" s="1"/>
  <c r="S131" i="8"/>
  <c r="U131" i="8" s="1"/>
  <c r="S130" i="8"/>
  <c r="U130" i="8" s="1"/>
  <c r="S129" i="8"/>
  <c r="T129" i="8" s="1"/>
  <c r="S128" i="8"/>
  <c r="S127" i="8"/>
  <c r="T127" i="8" s="1"/>
  <c r="S126" i="8"/>
  <c r="U126" i="8" s="1"/>
  <c r="S125" i="8"/>
  <c r="U125" i="8" s="1"/>
  <c r="S124" i="8"/>
  <c r="U124" i="8" s="1"/>
  <c r="S123" i="8"/>
  <c r="U123" i="8" s="1"/>
  <c r="S122" i="8"/>
  <c r="U122" i="8" s="1"/>
  <c r="S121" i="8"/>
  <c r="T121" i="8" s="1"/>
  <c r="S120" i="8"/>
  <c r="S119" i="8"/>
  <c r="U119" i="8" s="1"/>
  <c r="S118" i="8"/>
  <c r="U118" i="8" s="1"/>
  <c r="S117" i="8"/>
  <c r="U117" i="8" s="1"/>
  <c r="S116" i="8"/>
  <c r="U116" i="8" s="1"/>
  <c r="S115" i="8"/>
  <c r="U115" i="8" s="1"/>
  <c r="S114" i="8"/>
  <c r="T114" i="8" s="1"/>
  <c r="S113" i="8"/>
  <c r="T113" i="8" s="1"/>
  <c r="S112" i="8"/>
  <c r="R111" i="8"/>
  <c r="Q111" i="8"/>
  <c r="P111" i="8"/>
  <c r="O111" i="8"/>
  <c r="N111" i="8"/>
  <c r="M111" i="8"/>
  <c r="L111" i="8"/>
  <c r="K111" i="8"/>
  <c r="J111" i="8"/>
  <c r="I111" i="8"/>
  <c r="H111" i="8"/>
  <c r="F111" i="8"/>
  <c r="S110" i="8"/>
  <c r="T110" i="8" s="1"/>
  <c r="S109" i="8"/>
  <c r="U109" i="8" s="1"/>
  <c r="S108" i="8"/>
  <c r="U108" i="8" s="1"/>
  <c r="S107" i="8"/>
  <c r="U107" i="8" s="1"/>
  <c r="S106" i="8"/>
  <c r="U106" i="8" s="1"/>
  <c r="S105" i="8"/>
  <c r="U105" i="8" s="1"/>
  <c r="S104" i="8"/>
  <c r="T104" i="8" s="1"/>
  <c r="S103" i="8"/>
  <c r="S102" i="8"/>
  <c r="T102" i="8" s="1"/>
  <c r="S101" i="8"/>
  <c r="U101" i="8" s="1"/>
  <c r="S100" i="8"/>
  <c r="U100" i="8" s="1"/>
  <c r="S99" i="8"/>
  <c r="U99" i="8" s="1"/>
  <c r="S98" i="8"/>
  <c r="U98" i="8" s="1"/>
  <c r="S97" i="8"/>
  <c r="T97" i="8" s="1"/>
  <c r="S96" i="8"/>
  <c r="T96" i="8" s="1"/>
  <c r="S95" i="8"/>
  <c r="S94" i="8"/>
  <c r="U94" i="8" s="1"/>
  <c r="S93" i="8"/>
  <c r="U93" i="8" s="1"/>
  <c r="S92" i="8"/>
  <c r="U92" i="8" s="1"/>
  <c r="S91" i="8"/>
  <c r="U91" i="8" s="1"/>
  <c r="S90" i="8"/>
  <c r="U90" i="8" s="1"/>
  <c r="S89" i="8"/>
  <c r="U89" i="8" s="1"/>
  <c r="S88" i="8"/>
  <c r="T88" i="8" s="1"/>
  <c r="S87" i="8"/>
  <c r="S86" i="8"/>
  <c r="U86" i="8" s="1"/>
  <c r="S85" i="8"/>
  <c r="T85" i="8" s="1"/>
  <c r="R84" i="8"/>
  <c r="Q84" i="8"/>
  <c r="P84" i="8"/>
  <c r="O84" i="8"/>
  <c r="N84" i="8"/>
  <c r="M84" i="8"/>
  <c r="L84" i="8"/>
  <c r="K84" i="8"/>
  <c r="J84" i="8"/>
  <c r="I84" i="8"/>
  <c r="H84" i="8"/>
  <c r="F84" i="8"/>
  <c r="S83" i="8"/>
  <c r="U83" i="8" s="1"/>
  <c r="S82" i="8"/>
  <c r="U82" i="8" s="1"/>
  <c r="S81" i="8"/>
  <c r="U81" i="8" s="1"/>
  <c r="S80" i="8"/>
  <c r="U80" i="8" s="1"/>
  <c r="R79" i="8"/>
  <c r="Q79" i="8"/>
  <c r="P79" i="8"/>
  <c r="O79" i="8"/>
  <c r="N79" i="8"/>
  <c r="M79" i="8"/>
  <c r="L79" i="8"/>
  <c r="K79" i="8"/>
  <c r="J79" i="8"/>
  <c r="I79" i="8"/>
  <c r="H79" i="8"/>
  <c r="F79" i="8"/>
  <c r="S78" i="8"/>
  <c r="T78" i="8" s="1"/>
  <c r="S77" i="8"/>
  <c r="S76" i="8"/>
  <c r="T76" i="8" s="1"/>
  <c r="R75" i="8"/>
  <c r="Q75" i="8"/>
  <c r="P75" i="8"/>
  <c r="O75" i="8"/>
  <c r="N75" i="8"/>
  <c r="M75" i="8"/>
  <c r="L75" i="8"/>
  <c r="K75" i="8"/>
  <c r="J75" i="8"/>
  <c r="I75" i="8"/>
  <c r="H75" i="8"/>
  <c r="F75" i="8"/>
  <c r="S74" i="8"/>
  <c r="U74" i="8" s="1"/>
  <c r="S73" i="8"/>
  <c r="U73" i="8" s="1"/>
  <c r="S72" i="8"/>
  <c r="T72" i="8" s="1"/>
  <c r="S71" i="8"/>
  <c r="U71" i="8" s="1"/>
  <c r="R70" i="8"/>
  <c r="Q70" i="8"/>
  <c r="P70" i="8"/>
  <c r="O70" i="8"/>
  <c r="N70" i="8"/>
  <c r="M70" i="8"/>
  <c r="L70" i="8"/>
  <c r="K70" i="8"/>
  <c r="J70" i="8"/>
  <c r="I70" i="8"/>
  <c r="H70" i="8"/>
  <c r="F70" i="8"/>
  <c r="S69" i="8"/>
  <c r="U69" i="8" s="1"/>
  <c r="S68" i="8"/>
  <c r="T68" i="8" s="1"/>
  <c r="S67" i="8"/>
  <c r="S66" i="8"/>
  <c r="U66" i="8" s="1"/>
  <c r="S65" i="8"/>
  <c r="U65" i="8" s="1"/>
  <c r="R64" i="8"/>
  <c r="Q64" i="8"/>
  <c r="P64" i="8"/>
  <c r="O64" i="8"/>
  <c r="N64" i="8"/>
  <c r="M64" i="8"/>
  <c r="L64" i="8"/>
  <c r="K64" i="8"/>
  <c r="J64" i="8"/>
  <c r="I64" i="8"/>
  <c r="H64" i="8"/>
  <c r="F64" i="8"/>
  <c r="S63" i="8"/>
  <c r="U63" i="8" s="1"/>
  <c r="S62" i="8"/>
  <c r="U62" i="8" s="1"/>
  <c r="S61" i="8"/>
  <c r="U61" i="8" s="1"/>
  <c r="S60" i="8"/>
  <c r="U60" i="8" s="1"/>
  <c r="S59" i="8"/>
  <c r="T59" i="8" s="1"/>
  <c r="R58" i="8"/>
  <c r="Q58" i="8"/>
  <c r="P58" i="8"/>
  <c r="O58" i="8"/>
  <c r="N58" i="8"/>
  <c r="M58" i="8"/>
  <c r="L58" i="8"/>
  <c r="K58" i="8"/>
  <c r="J58" i="8"/>
  <c r="I58" i="8"/>
  <c r="H58" i="8"/>
  <c r="F58" i="8"/>
  <c r="S57" i="8"/>
  <c r="S56" i="8"/>
  <c r="U56" i="8" s="1"/>
  <c r="S55" i="8"/>
  <c r="U55" i="8" s="1"/>
  <c r="S54" i="8"/>
  <c r="U54" i="8" s="1"/>
  <c r="S53" i="8"/>
  <c r="U53" i="8" s="1"/>
  <c r="S52" i="8"/>
  <c r="U52" i="8" s="1"/>
  <c r="R51" i="8"/>
  <c r="Q51" i="8"/>
  <c r="P51" i="8"/>
  <c r="O51" i="8"/>
  <c r="N51" i="8"/>
  <c r="M51" i="8"/>
  <c r="L51" i="8"/>
  <c r="K51" i="8"/>
  <c r="J51" i="8"/>
  <c r="I51" i="8"/>
  <c r="H51" i="8"/>
  <c r="F51" i="8"/>
  <c r="S50" i="8"/>
  <c r="U50" i="8" s="1"/>
  <c r="S49" i="8"/>
  <c r="T49" i="8" s="1"/>
  <c r="S48" i="8"/>
  <c r="R47" i="8"/>
  <c r="Q47" i="8"/>
  <c r="P47" i="8"/>
  <c r="O47" i="8"/>
  <c r="N47" i="8"/>
  <c r="M47" i="8"/>
  <c r="L47" i="8"/>
  <c r="K47" i="8"/>
  <c r="J47" i="8"/>
  <c r="I47" i="8"/>
  <c r="H47" i="8"/>
  <c r="F47" i="8"/>
  <c r="S46" i="8"/>
  <c r="U46" i="8" s="1"/>
  <c r="S45" i="8"/>
  <c r="T45" i="8" s="1"/>
  <c r="S44" i="8"/>
  <c r="U44" i="8" s="1"/>
  <c r="S43" i="8"/>
  <c r="U43" i="8" s="1"/>
  <c r="S42" i="8"/>
  <c r="U42" i="8" s="1"/>
  <c r="S41" i="8"/>
  <c r="U41" i="8" s="1"/>
  <c r="S40" i="8"/>
  <c r="T40" i="8" s="1"/>
  <c r="S39" i="8"/>
  <c r="S38" i="8"/>
  <c r="U38" i="8" s="1"/>
  <c r="S37" i="8"/>
  <c r="T37" i="8" s="1"/>
  <c r="S36" i="8"/>
  <c r="U36" i="8" s="1"/>
  <c r="R35" i="8"/>
  <c r="Q35" i="8"/>
  <c r="P35" i="8"/>
  <c r="O35" i="8"/>
  <c r="N35" i="8"/>
  <c r="M35" i="8"/>
  <c r="L35" i="8"/>
  <c r="K35" i="8"/>
  <c r="J35" i="8"/>
  <c r="I35" i="8"/>
  <c r="H35" i="8"/>
  <c r="S34" i="8"/>
  <c r="T34" i="8" s="1"/>
  <c r="S33" i="8"/>
  <c r="U33" i="8" s="1"/>
  <c r="S32" i="8"/>
  <c r="U32" i="8" s="1"/>
  <c r="S31" i="8"/>
  <c r="U31" i="8" s="1"/>
  <c r="S30" i="8"/>
  <c r="S29" i="8"/>
  <c r="T29" i="8" s="1"/>
  <c r="S28" i="8"/>
  <c r="U28" i="8" s="1"/>
  <c r="S27" i="8"/>
  <c r="U27" i="8" s="1"/>
  <c r="S26" i="8"/>
  <c r="T26" i="8" s="1"/>
  <c r="S25" i="8"/>
  <c r="U25" i="8" s="1"/>
  <c r="S24" i="8"/>
  <c r="T24" i="8" s="1"/>
  <c r="S23" i="8"/>
  <c r="U23" i="8" s="1"/>
  <c r="S22" i="8"/>
  <c r="S21" i="8"/>
  <c r="U21" i="8" s="1"/>
  <c r="S20" i="8"/>
  <c r="U20" i="8" s="1"/>
  <c r="S19" i="8"/>
  <c r="U19" i="8" s="1"/>
  <c r="S18" i="8"/>
  <c r="U18" i="8" s="1"/>
  <c r="S17" i="8"/>
  <c r="U17" i="8" s="1"/>
  <c r="S16" i="8"/>
  <c r="U16" i="8" s="1"/>
  <c r="S15" i="8"/>
  <c r="T15" i="8" s="1"/>
  <c r="S14" i="8"/>
  <c r="S13" i="8"/>
  <c r="U13" i="8" s="1"/>
  <c r="S12" i="8"/>
  <c r="U12" i="8" s="1"/>
  <c r="S11" i="8"/>
  <c r="U11" i="8" s="1"/>
  <c r="S10" i="8"/>
  <c r="U10" i="8" s="1"/>
  <c r="S9" i="8"/>
  <c r="U9" i="8" s="1"/>
  <c r="R8" i="8"/>
  <c r="Q8" i="8"/>
  <c r="P8" i="8"/>
  <c r="O8" i="8"/>
  <c r="N8" i="8"/>
  <c r="M8" i="8"/>
  <c r="L8" i="8"/>
  <c r="K8" i="8"/>
  <c r="J8" i="8"/>
  <c r="I8" i="8"/>
  <c r="H8" i="8"/>
  <c r="F8" i="8"/>
  <c r="U127" i="8" l="1"/>
  <c r="T100" i="8"/>
  <c r="T82" i="8"/>
  <c r="T119" i="8"/>
  <c r="U114" i="8"/>
  <c r="T108" i="8"/>
  <c r="U78" i="8"/>
  <c r="U199" i="8"/>
  <c r="U187" i="8"/>
  <c r="T174" i="8"/>
  <c r="U227" i="8"/>
  <c r="U137" i="8"/>
  <c r="T141" i="8"/>
  <c r="U72" i="8"/>
  <c r="T169" i="8"/>
  <c r="U104" i="8"/>
  <c r="T218" i="8"/>
  <c r="T43" i="8"/>
  <c r="S75" i="8"/>
  <c r="U75" i="8" s="1"/>
  <c r="T107" i="8"/>
  <c r="T124" i="8"/>
  <c r="T158" i="8"/>
  <c r="U221" i="8"/>
  <c r="U240" i="8"/>
  <c r="T66" i="8"/>
  <c r="U154" i="8"/>
  <c r="U204" i="8"/>
  <c r="T222" i="8"/>
  <c r="T235" i="8"/>
  <c r="U132" i="8"/>
  <c r="I7" i="8"/>
  <c r="Q7" i="8"/>
  <c r="S84" i="8"/>
  <c r="U84" i="8" s="1"/>
  <c r="T92" i="8"/>
  <c r="U34" i="8"/>
  <c r="U29" i="8"/>
  <c r="T23" i="8"/>
  <c r="T105" i="8"/>
  <c r="U45" i="8"/>
  <c r="U121" i="8"/>
  <c r="U166" i="8"/>
  <c r="T31" i="8"/>
  <c r="U40" i="8"/>
  <c r="S64" i="8"/>
  <c r="U64" i="8" s="1"/>
  <c r="U76" i="8"/>
  <c r="T86" i="8"/>
  <c r="T94" i="8"/>
  <c r="U113" i="8"/>
  <c r="T130" i="8"/>
  <c r="U160" i="8"/>
  <c r="S8" i="8"/>
  <c r="U8" i="8" s="1"/>
  <c r="U26" i="8"/>
  <c r="T60" i="8"/>
  <c r="T80" i="8"/>
  <c r="U102" i="8"/>
  <c r="U110" i="8"/>
  <c r="T122" i="8"/>
  <c r="T135" i="8"/>
  <c r="T152" i="8"/>
  <c r="T157" i="8"/>
  <c r="U171" i="8"/>
  <c r="T185" i="8"/>
  <c r="T190" i="8"/>
  <c r="T193" i="8"/>
  <c r="T197" i="8"/>
  <c r="T202" i="8"/>
  <c r="T207" i="8"/>
  <c r="U224" i="8"/>
  <c r="T229" i="8"/>
  <c r="T243" i="8"/>
  <c r="T18" i="8"/>
  <c r="T89" i="8"/>
  <c r="T116" i="8"/>
  <c r="T163" i="8"/>
  <c r="T215" i="8"/>
  <c r="T73" i="8"/>
  <c r="U97" i="8"/>
  <c r="T175" i="8"/>
  <c r="L7" i="8"/>
  <c r="T91" i="8"/>
  <c r="T99" i="8"/>
  <c r="T149" i="8"/>
  <c r="T168" i="8"/>
  <c r="U212" i="8"/>
  <c r="T238" i="8"/>
  <c r="U85" i="8"/>
  <c r="U146" i="8"/>
  <c r="T151" i="8"/>
  <c r="U179" i="8"/>
  <c r="U196" i="8"/>
  <c r="T237" i="8"/>
  <c r="T83" i="8"/>
  <c r="M7" i="8"/>
  <c r="T10" i="8"/>
  <c r="U37" i="8"/>
  <c r="S70" i="8"/>
  <c r="T70" i="8" s="1"/>
  <c r="T162" i="8"/>
  <c r="T177" i="8"/>
  <c r="T182" i="8"/>
  <c r="T194" i="8"/>
  <c r="T11" i="8"/>
  <c r="U129" i="8"/>
  <c r="T183" i="8"/>
  <c r="T210" i="8"/>
  <c r="T232" i="8"/>
  <c r="S192" i="8"/>
  <c r="U192" i="8" s="1"/>
  <c r="T55" i="8"/>
  <c r="N7" i="8"/>
  <c r="S51" i="8"/>
  <c r="T51" i="8" s="1"/>
  <c r="U88" i="8"/>
  <c r="U96" i="8"/>
  <c r="U15" i="8"/>
  <c r="U49" i="8"/>
  <c r="T19" i="8"/>
  <c r="T28" i="8"/>
  <c r="T38" i="8"/>
  <c r="T46" i="8"/>
  <c r="T62" i="8"/>
  <c r="T32" i="8"/>
  <c r="T56" i="8"/>
  <c r="U59" i="8"/>
  <c r="T21" i="8"/>
  <c r="T50" i="8"/>
  <c r="T53" i="8"/>
  <c r="T13" i="8"/>
  <c r="T44" i="8"/>
  <c r="U68" i="8"/>
  <c r="U30" i="8"/>
  <c r="T30" i="8"/>
  <c r="T145" i="8"/>
  <c r="U145" i="8"/>
  <c r="T16" i="8"/>
  <c r="T27" i="8"/>
  <c r="U39" i="8"/>
  <c r="T39" i="8"/>
  <c r="T36" i="8"/>
  <c r="T48" i="8"/>
  <c r="U48" i="8"/>
  <c r="R7" i="8"/>
  <c r="T153" i="8"/>
  <c r="U153" i="8"/>
  <c r="U170" i="8"/>
  <c r="T170" i="8"/>
  <c r="U178" i="8"/>
  <c r="T178" i="8"/>
  <c r="T186" i="8"/>
  <c r="U186" i="8"/>
  <c r="T213" i="8"/>
  <c r="U24" i="8"/>
  <c r="F7" i="8"/>
  <c r="S58" i="8"/>
  <c r="S79" i="8"/>
  <c r="U79" i="8" s="1"/>
  <c r="T112" i="8"/>
  <c r="U112" i="8"/>
  <c r="T120" i="8"/>
  <c r="U120" i="8"/>
  <c r="T128" i="8"/>
  <c r="U128" i="8"/>
  <c r="T136" i="8"/>
  <c r="U136" i="8"/>
  <c r="T142" i="8"/>
  <c r="T150" i="8"/>
  <c r="T167" i="8"/>
  <c r="T200" i="8"/>
  <c r="T233" i="8"/>
  <c r="U233" i="8"/>
  <c r="K7" i="8"/>
  <c r="T14" i="8"/>
  <c r="U14" i="8"/>
  <c r="S35" i="8"/>
  <c r="U35" i="8" s="1"/>
  <c r="G7" i="8"/>
  <c r="O7" i="8"/>
  <c r="S47" i="8"/>
  <c r="T87" i="8"/>
  <c r="U87" i="8"/>
  <c r="U95" i="8"/>
  <c r="T95" i="8"/>
  <c r="U103" i="8"/>
  <c r="T103" i="8"/>
  <c r="T139" i="8"/>
  <c r="T147" i="8"/>
  <c r="S165" i="8"/>
  <c r="U165" i="8" s="1"/>
  <c r="U191" i="8"/>
  <c r="T191" i="8"/>
  <c r="T205" i="8"/>
  <c r="U225" i="8"/>
  <c r="T225" i="8"/>
  <c r="U208" i="8"/>
  <c r="T208" i="8"/>
  <c r="T241" i="8"/>
  <c r="U241" i="8"/>
  <c r="J7" i="8"/>
  <c r="U67" i="8"/>
  <c r="T67" i="8"/>
  <c r="U161" i="8"/>
  <c r="T161" i="8"/>
  <c r="U22" i="8"/>
  <c r="T22" i="8"/>
  <c r="H7" i="8"/>
  <c r="P7" i="8"/>
  <c r="T57" i="8"/>
  <c r="U57" i="8"/>
  <c r="S111" i="8"/>
  <c r="S219" i="8"/>
  <c r="T41" i="8"/>
  <c r="T54" i="8"/>
  <c r="T63" i="8"/>
  <c r="T69" i="8"/>
  <c r="T117" i="8"/>
  <c r="T125" i="8"/>
  <c r="T133" i="8"/>
  <c r="T155" i="8"/>
  <c r="T172" i="8"/>
  <c r="T180" i="8"/>
  <c r="T188" i="8"/>
  <c r="T230" i="8"/>
  <c r="T77" i="8"/>
  <c r="U77" i="8"/>
  <c r="S138" i="8"/>
  <c r="U138" i="8" s="1"/>
  <c r="U216" i="8"/>
  <c r="T216" i="8"/>
  <c r="T228" i="8"/>
  <c r="T9" i="8"/>
  <c r="T17" i="8"/>
  <c r="T25" i="8"/>
  <c r="T33" i="8"/>
  <c r="T42" i="8"/>
  <c r="T52" i="8"/>
  <c r="T61" i="8"/>
  <c r="T71" i="8"/>
  <c r="T81" i="8"/>
  <c r="T90" i="8"/>
  <c r="T98" i="8"/>
  <c r="T106" i="8"/>
  <c r="T115" i="8"/>
  <c r="T123" i="8"/>
  <c r="T131" i="8"/>
  <c r="T140" i="8"/>
  <c r="T148" i="8"/>
  <c r="T156" i="8"/>
  <c r="T164" i="8"/>
  <c r="T173" i="8"/>
  <c r="T181" i="8"/>
  <c r="T189" i="8"/>
  <c r="U195" i="8"/>
  <c r="T198" i="8"/>
  <c r="U203" i="8"/>
  <c r="T206" i="8"/>
  <c r="U211" i="8"/>
  <c r="T214" i="8"/>
  <c r="U220" i="8"/>
  <c r="T223" i="8"/>
  <c r="T231" i="8"/>
  <c r="U236" i="8"/>
  <c r="T239" i="8"/>
  <c r="U244" i="8"/>
  <c r="T12" i="8"/>
  <c r="T20" i="8"/>
  <c r="T65" i="8"/>
  <c r="T74" i="8"/>
  <c r="T93" i="8"/>
  <c r="T101" i="8"/>
  <c r="T109" i="8"/>
  <c r="T118" i="8"/>
  <c r="T126" i="8"/>
  <c r="T134" i="8"/>
  <c r="T143" i="8"/>
  <c r="T159" i="8"/>
  <c r="T176" i="8"/>
  <c r="T184" i="8"/>
  <c r="T201" i="8"/>
  <c r="T209" i="8"/>
  <c r="T217" i="8"/>
  <c r="T226" i="8"/>
  <c r="T234" i="8"/>
  <c r="T242" i="8"/>
  <c r="T245" i="8"/>
  <c r="T75" i="8" l="1"/>
  <c r="T84" i="8"/>
  <c r="T64" i="8"/>
  <c r="T192" i="8"/>
  <c r="T8" i="8"/>
  <c r="U70" i="8"/>
  <c r="U51" i="8"/>
  <c r="T35" i="8"/>
  <c r="T79" i="8"/>
  <c r="U47" i="8"/>
  <c r="T47" i="8"/>
  <c r="T219" i="8"/>
  <c r="U219" i="8"/>
  <c r="T111" i="8"/>
  <c r="U111" i="8"/>
  <c r="T138" i="8"/>
  <c r="T165" i="8"/>
  <c r="T58" i="8"/>
  <c r="U58" i="8"/>
  <c r="S7" i="8"/>
  <c r="T7" i="8" l="1"/>
  <c r="N36" i="2" l="1"/>
  <c r="E36" i="2" l="1"/>
  <c r="F36" i="2"/>
  <c r="G36" i="2"/>
  <c r="H36" i="2"/>
  <c r="I36" i="2"/>
  <c r="J36" i="2"/>
  <c r="K36" i="2"/>
  <c r="L36" i="2"/>
  <c r="M36" i="2"/>
  <c r="O36" i="2"/>
  <c r="P36" i="2"/>
  <c r="D36" i="2"/>
  <c r="N6" i="2" l="1"/>
  <c r="Q8" i="2" l="1"/>
  <c r="D6" i="2" l="1"/>
  <c r="F6" i="2"/>
  <c r="G6" i="2"/>
  <c r="H6" i="2"/>
  <c r="I6" i="2"/>
  <c r="J6" i="2"/>
  <c r="K6" i="2"/>
  <c r="L6" i="2"/>
  <c r="M6" i="2"/>
  <c r="O6" i="2"/>
  <c r="P6" i="2"/>
  <c r="E6" i="2"/>
  <c r="Q68" i="2" l="1"/>
  <c r="E67" i="2"/>
  <c r="F67" i="2"/>
  <c r="G67" i="2"/>
  <c r="H67" i="2"/>
  <c r="I67" i="2"/>
  <c r="J67" i="2"/>
  <c r="K67" i="2"/>
  <c r="L67" i="2"/>
  <c r="M67" i="2"/>
  <c r="N67" i="2"/>
  <c r="O67" i="2"/>
  <c r="P67" i="2"/>
  <c r="D67" i="2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R8" i="2"/>
  <c r="Q7" i="2"/>
  <c r="R7" i="2" l="1"/>
  <c r="Q6" i="2"/>
  <c r="R6" i="2" s="1"/>
  <c r="Q37" i="2"/>
  <c r="Q38" i="2"/>
  <c r="R38" i="2" s="1"/>
  <c r="Q39" i="2"/>
  <c r="R39" i="2" s="1"/>
  <c r="Q40" i="2"/>
  <c r="R40" i="2" s="1"/>
  <c r="Q41" i="2"/>
  <c r="R41" i="2" s="1"/>
  <c r="Q42" i="2"/>
  <c r="R42" i="2" s="1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70" i="2"/>
  <c r="R70" i="2" s="1"/>
  <c r="Q69" i="2"/>
  <c r="R69" i="2" s="1"/>
  <c r="R68" i="2"/>
  <c r="R37" i="2" l="1"/>
  <c r="Q36" i="2"/>
  <c r="Q67" i="2"/>
  <c r="R67" i="2" s="1"/>
  <c r="R36" i="2" l="1"/>
</calcChain>
</file>

<file path=xl/sharedStrings.xml><?xml version="1.0" encoding="utf-8"?>
<sst xmlns="http://schemas.openxmlformats.org/spreadsheetml/2006/main" count="1338" uniqueCount="115">
  <si>
    <t>Allikas</t>
  </si>
  <si>
    <t>Kaitsetahte kujundamine</t>
  </si>
  <si>
    <t>1554</t>
  </si>
  <si>
    <t>1555</t>
  </si>
  <si>
    <t>5002</t>
  </si>
  <si>
    <t>5003</t>
  </si>
  <si>
    <t>5005</t>
  </si>
  <si>
    <t>5008</t>
  </si>
  <si>
    <t>5050</t>
  </si>
  <si>
    <t>5060</t>
  </si>
  <si>
    <t>5500</t>
  </si>
  <si>
    <t>5503</t>
  </si>
  <si>
    <t>5504</t>
  </si>
  <si>
    <t>5511</t>
  </si>
  <si>
    <t>5513</t>
  </si>
  <si>
    <t>5514</t>
  </si>
  <si>
    <t>5515</t>
  </si>
  <si>
    <t>5521</t>
  </si>
  <si>
    <t>5522</t>
  </si>
  <si>
    <t>5524</t>
  </si>
  <si>
    <t>5525</t>
  </si>
  <si>
    <t>5531</t>
  </si>
  <si>
    <t>5532</t>
  </si>
  <si>
    <t>5539</t>
  </si>
  <si>
    <t>5540</t>
  </si>
  <si>
    <t>6010</t>
  </si>
  <si>
    <t>Objekti valveteenus</t>
  </si>
  <si>
    <t>Noorte isamaaline kasvatus </t>
  </si>
  <si>
    <t>Riigikaitselaagrite läbiviimise toetamine</t>
  </si>
  <si>
    <t>Strateegiline kommunikatsioon</t>
  </si>
  <si>
    <t>Laiapindse riigikaitse ettevalmistamine ja toetamine </t>
  </si>
  <si>
    <t>Üksuste alalhoidmine</t>
  </si>
  <si>
    <t>Üksuste väljaõpe</t>
  </si>
  <si>
    <t>IN040008</t>
  </si>
  <si>
    <t>SE040008</t>
  </si>
  <si>
    <t>Teenus</t>
  </si>
  <si>
    <t>Jaanuar</t>
  </si>
  <si>
    <t>Veebruar</t>
  </si>
  <si>
    <t>Eelarve</t>
  </si>
  <si>
    <t>Konto</t>
  </si>
  <si>
    <t>KOKKU</t>
  </si>
  <si>
    <t>Jääk</t>
  </si>
  <si>
    <t>Kasutamise %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</si>
  <si>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</si>
  <si>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</si>
  <si>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</si>
  <si>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</si>
  <si>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</si>
  <si>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</si>
  <si>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</si>
  <si>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</si>
  <si>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</si>
  <si>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</si>
  <si>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Konto sisu</t>
  </si>
  <si>
    <t>Kokku teenus</t>
  </si>
  <si>
    <t>Masinate ja seadmete, sh transpordivahendite soetamine ja renoveerimine</t>
  </si>
  <si>
    <t>Info- ja kommunikatsioonitehnoloogia seadmete soetamine ja renoveerimine</t>
  </si>
  <si>
    <t>Ehitusalsed investeeringud</t>
  </si>
  <si>
    <t>Töölepinguliste töötasu</t>
  </si>
  <si>
    <t>Tegevväelaste töötasu</t>
  </si>
  <si>
    <t>Töövõtulepinguliste töötasu</t>
  </si>
  <si>
    <t>Muud tasud (toetused)</t>
  </si>
  <si>
    <t>Erisoodustused</t>
  </si>
  <si>
    <t>Tööjõumaksud</t>
  </si>
  <si>
    <t>Administreerimiskulud</t>
  </si>
  <si>
    <t>Lähetuskulud</t>
  </si>
  <si>
    <t>Koolituskulud</t>
  </si>
  <si>
    <t>Kinnistute, hoonete ja ruumide majandamiskulud</t>
  </si>
  <si>
    <t>Sõidukite ülalpidamise kulud, v.a kaitseotstarbelised kulud</t>
  </si>
  <si>
    <t>Info- ja kommunikatsioonitehnoloogia kulud</t>
  </si>
  <si>
    <t>Inventari kulud, v.a infotehnoloogia ja kaitseotstarbelised kulud</t>
  </si>
  <si>
    <t>Toiduained ja toitlustusteenused</t>
  </si>
  <si>
    <t>Meditsiinikulud ja hügieenitarbed</t>
  </si>
  <si>
    <t>Õppevahendite ja koolituse kulud</t>
  </si>
  <si>
    <t>Kommunikatsiooni-, kultuuri- ja vaba aja sisustamise kulud</t>
  </si>
  <si>
    <t>Kaitseotstarbeline varustus ja materjalid</t>
  </si>
  <si>
    <t>Eri- ja vormiriietus, v.a kaitseotstarbelised kulud</t>
  </si>
  <si>
    <t>Muu erivarustus ja erimaterjalid</t>
  </si>
  <si>
    <t>Muud mitmesugused majandamiskulud</t>
  </si>
  <si>
    <t>Muud kulud</t>
  </si>
  <si>
    <t>Lisa 1</t>
  </si>
  <si>
    <t>Objekt</t>
  </si>
  <si>
    <t>Kokku</t>
  </si>
  <si>
    <t>Rajatiste ja hoonete soetamine ja renoveerimine</t>
  </si>
  <si>
    <t xml:space="preserve">Tarkvara soetusmaksumuses </t>
  </si>
  <si>
    <t>Töötajate töötasu</t>
  </si>
  <si>
    <t>Kaitseväelaste töötasu</t>
  </si>
  <si>
    <t>Töövõtulepingu alusel füüsilistele isikutele makstav tasu</t>
  </si>
  <si>
    <t>Muud tasud</t>
  </si>
  <si>
    <t>Personalikuludega kaasnevad maksud</t>
  </si>
  <si>
    <t>Koolituskulud (sh koolituslähetus)</t>
  </si>
  <si>
    <t>Sõidukite ülalpidamise kulud</t>
  </si>
  <si>
    <t xml:space="preserve">Eri- ja vormiriietus </t>
  </si>
  <si>
    <t>Maksu-, riigilõivu- ja trahvikulud</t>
  </si>
  <si>
    <t>Lisa 2</t>
  </si>
  <si>
    <t>Kaitseliidu tegevustoetuse ja sihtfinatseerimise eelarve kasutamine (jaanuar)</t>
  </si>
  <si>
    <t>Seisuga raamatupidamistarkvarast 14.02.2024</t>
  </si>
  <si>
    <t>2024 eelarvelised vahendid kokku (2024 jäägid + 2023 vahendid)</t>
  </si>
  <si>
    <t>4138</t>
  </si>
  <si>
    <t>2024 eelarvelised vahendid</t>
  </si>
  <si>
    <t xml:space="preserve">2023 eelarvelised jäägid </t>
  </si>
  <si>
    <t>Kaitseliidu tegevustoetuse ja sihtfinatseerimise eelarve kasutamine teenuste lõikes (2024)</t>
  </si>
  <si>
    <t>Teenuse liik</t>
  </si>
  <si>
    <t>Põhiteenus</t>
  </si>
  <si>
    <t>Kutsehaiguste ja tööõnnetuste kahjuhüvitised</t>
  </si>
  <si>
    <t>Tugiteenus</t>
  </si>
  <si>
    <t>Dokumendihaldus</t>
  </si>
  <si>
    <t>Finantsteenindus</t>
  </si>
  <si>
    <t>Haldustegevus</t>
  </si>
  <si>
    <t>Kaitseliit</t>
  </si>
  <si>
    <t>Objekti julgeolek</t>
  </si>
  <si>
    <t>RHT kaitse</t>
  </si>
  <si>
    <t>Õigusteenus</t>
  </si>
  <si>
    <t>Riigisaladuse ja salastatud välisteabe kaitse</t>
  </si>
  <si>
    <t>Haldustegevuste koordineerimine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</si>
</sst>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2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10" fillId="4" borderId="1" xfId="0" applyNumberFormat="1" applyFont="1" applyFill="1" applyBorder="1"/>
    <xf numFmtId="49" fontId="10" fillId="4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right" wrapText="1"/>
    </xf>
    <xf numFmtId="49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wrapText="1"/>
    </xf>
    <xf numFmtId="3" fontId="11" fillId="6" borderId="1" xfId="0" applyNumberFormat="1" applyFont="1" applyFill="1" applyBorder="1" applyAlignment="1">
      <alignment horizontal="right"/>
    </xf>
    <xf numFmtId="49" fontId="11" fillId="4" borderId="0" xfId="0" applyNumberFormat="1" applyFont="1" applyFill="1" applyBorder="1"/>
    <xf numFmtId="49" fontId="11" fillId="4" borderId="0" xfId="0" applyNumberFormat="1" applyFont="1" applyFill="1" applyBorder="1" applyAlignment="1">
      <alignment horizontal="center"/>
    </xf>
    <xf numFmtId="49" fontId="11" fillId="4" borderId="0" xfId="0" applyNumberFormat="1" applyFont="1" applyFill="1" applyBorder="1" applyAlignment="1">
      <alignment wrapText="1"/>
    </xf>
    <xf numFmtId="0" fontId="0" fillId="0" borderId="0" xfId="0" applyBorder="1"/>
    <xf numFmtId="49" fontId="11" fillId="6" borderId="0" xfId="0" applyNumberFormat="1" applyFont="1" applyFill="1" applyBorder="1"/>
    <xf numFmtId="3" fontId="11" fillId="6" borderId="0" xfId="0" applyNumberFormat="1" applyFont="1" applyFill="1" applyBorder="1"/>
    <xf numFmtId="165" fontId="0" fillId="0" borderId="0" xfId="1" applyNumberFormat="1" applyFont="1" applyAlignment="1">
      <alignment wrapText="1"/>
    </xf>
    <xf numFmtId="0" fontId="12" fillId="5" borderId="1" xfId="0" applyFont="1" applyFill="1" applyBorder="1" applyAlignment="1">
      <alignment horizontal="center"/>
    </xf>
    <xf numFmtId="165" fontId="5" fillId="0" borderId="2" xfId="1" applyNumberFormat="1" applyFont="1" applyBorder="1" applyAlignment="1">
      <alignment wrapText="1"/>
    </xf>
    <xf numFmtId="3" fontId="11" fillId="6" borderId="1" xfId="0" applyNumberFormat="1" applyFont="1" applyFill="1" applyBorder="1" applyAlignment="1"/>
    <xf numFmtId="3" fontId="11" fillId="6" borderId="1" xfId="0" applyNumberFormat="1" applyFont="1" applyFill="1" applyBorder="1"/>
    <xf numFmtId="3" fontId="5" fillId="0" borderId="1" xfId="0" applyNumberFormat="1" applyFont="1" applyBorder="1"/>
    <xf numFmtId="3" fontId="12" fillId="0" borderId="1" xfId="0" applyNumberFormat="1" applyFont="1" applyBorder="1"/>
    <xf numFmtId="0" fontId="12" fillId="0" borderId="0" xfId="0" applyFont="1" applyAlignment="1">
      <alignment horizontal="center"/>
    </xf>
    <xf numFmtId="3" fontId="10" fillId="6" borderId="1" xfId="0" applyNumberFormat="1" applyFont="1" applyFill="1" applyBorder="1" applyAlignment="1">
      <alignment horizontal="right"/>
    </xf>
    <xf numFmtId="165" fontId="4" fillId="6" borderId="1" xfId="1" applyNumberFormat="1" applyFont="1" applyFill="1" applyBorder="1" applyAlignment="1">
      <alignment wrapText="1"/>
    </xf>
    <xf numFmtId="3" fontId="4" fillId="6" borderId="1" xfId="0" applyNumberFormat="1" applyFont="1" applyFill="1" applyBorder="1"/>
    <xf numFmtId="3" fontId="0" fillId="6" borderId="0" xfId="0" applyNumberFormat="1" applyFill="1" applyBorder="1"/>
    <xf numFmtId="165" fontId="0" fillId="6" borderId="0" xfId="1" applyNumberFormat="1" applyFont="1" applyFill="1" applyBorder="1" applyAlignment="1">
      <alignment wrapText="1"/>
    </xf>
    <xf numFmtId="0" fontId="11" fillId="4" borderId="1" xfId="0" applyNumberFormat="1" applyFont="1" applyFill="1" applyBorder="1"/>
    <xf numFmtId="3" fontId="12" fillId="7" borderId="1" xfId="0" applyNumberFormat="1" applyFont="1" applyFill="1" applyBorder="1"/>
    <xf numFmtId="0" fontId="11" fillId="4" borderId="0" xfId="0" applyNumberFormat="1" applyFont="1" applyFill="1" applyBorder="1"/>
    <xf numFmtId="3" fontId="11" fillId="6" borderId="0" xfId="0" applyNumberFormat="1" applyFont="1" applyFill="1" applyBorder="1" applyAlignment="1">
      <alignment horizontal="right"/>
    </xf>
    <xf numFmtId="0" fontId="11" fillId="6" borderId="1" xfId="0" applyNumberFormat="1" applyFont="1" applyFill="1" applyBorder="1"/>
    <xf numFmtId="3" fontId="12" fillId="6" borderId="1" xfId="0" applyNumberFormat="1" applyFont="1" applyFill="1" applyBorder="1" applyAlignment="1">
      <alignment horizontal="right"/>
    </xf>
    <xf numFmtId="3" fontId="10" fillId="6" borderId="1" xfId="0" applyNumberFormat="1" applyFont="1" applyFill="1" applyBorder="1"/>
    <xf numFmtId="0" fontId="2" fillId="0" borderId="0" xfId="0" applyFont="1" applyAlignment="1">
      <alignment horizontal="right" wrapText="1"/>
    </xf>
    <xf numFmtId="49" fontId="10" fillId="8" borderId="1" xfId="0" applyNumberFormat="1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65" fontId="5" fillId="8" borderId="2" xfId="1" applyNumberFormat="1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right"/>
    </xf>
    <xf numFmtId="0" fontId="11" fillId="6" borderId="1" xfId="0" applyNumberFormat="1" applyFont="1" applyFill="1" applyBorder="1" applyAlignment="1">
      <alignment horizontal="right"/>
    </xf>
    <xf numFmtId="49" fontId="11" fillId="6" borderId="1" xfId="0" applyNumberFormat="1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wrapText="1"/>
    </xf>
    <xf numFmtId="3" fontId="13" fillId="8" borderId="1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left" vertical="center"/>
    </xf>
    <xf numFmtId="49" fontId="11" fillId="6" borderId="1" xfId="0" applyNumberFormat="1" applyFont="1" applyFill="1" applyBorder="1" applyAlignment="1">
      <alignment horizontal="left" wrapText="1"/>
    </xf>
    <xf numFmtId="3" fontId="17" fillId="3" borderId="1" xfId="0" applyNumberFormat="1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left" vertical="center"/>
    </xf>
    <xf numFmtId="0" fontId="18" fillId="0" borderId="1" xfId="0" applyFont="1" applyBorder="1"/>
    <xf numFmtId="3" fontId="2" fillId="0" borderId="1" xfId="0" applyNumberFormat="1" applyFont="1" applyBorder="1" applyAlignment="1">
      <alignment horizontal="right"/>
    </xf>
    <xf numFmtId="165" fontId="3" fillId="0" borderId="1" xfId="1" applyNumberFormat="1" applyFont="1" applyBorder="1"/>
    <xf numFmtId="0" fontId="3" fillId="0" borderId="0" xfId="0" applyFont="1"/>
    <xf numFmtId="164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20" fillId="2" borderId="1" xfId="0" applyNumberFormat="1" applyFont="1" applyFill="1" applyBorder="1" applyAlignment="1">
      <alignment horizontal="left" vertical="center"/>
    </xf>
    <xf numFmtId="3" fontId="12" fillId="6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9" fillId="0" borderId="1" xfId="0" applyFont="1" applyBorder="1"/>
    <xf numFmtId="3" fontId="16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15" fillId="2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5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3" fontId="17" fillId="3" borderId="0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6" fillId="3" borderId="3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workbookViewId="0">
      <selection activeCell="X18" sqref="X18"/>
    </sheetView>
  </sheetViews>
  <sheetFormatPr defaultRowHeight="15" x14ac:dyDescent="0.25"/>
  <cols>
    <col min="1" max="1" width="6" customWidth="1"/>
    <col min="2" max="2" width="9.42578125" style="31" customWidth="1"/>
    <col min="3" max="3" width="40.28515625" style="1" customWidth="1"/>
    <col min="4" max="4" width="10" customWidth="1"/>
    <col min="5" max="5" width="8.85546875" bestFit="1" customWidth="1"/>
    <col min="6" max="12" width="8.85546875" hidden="1" customWidth="1"/>
    <col min="13" max="13" width="10.5703125" hidden="1" customWidth="1"/>
    <col min="14" max="14" width="8.85546875" hidden="1" customWidth="1"/>
    <col min="15" max="15" width="10.140625" hidden="1" customWidth="1"/>
    <col min="16" max="16" width="11.140625" hidden="1" customWidth="1"/>
    <col min="17" max="17" width="10.140625" bestFit="1" customWidth="1"/>
    <col min="18" max="18" width="11.85546875" style="1" customWidth="1"/>
    <col min="20" max="20" width="9.28515625" bestFit="1" customWidth="1"/>
    <col min="255" max="255" width="8" customWidth="1"/>
    <col min="256" max="256" width="11.28515625" customWidth="1"/>
    <col min="257" max="257" width="43.42578125" customWidth="1"/>
    <col min="258" max="258" width="10" customWidth="1"/>
    <col min="259" max="259" width="10.28515625" customWidth="1"/>
    <col min="260" max="260" width="9.85546875" customWidth="1"/>
    <col min="261" max="269" width="10.28515625" customWidth="1"/>
    <col min="270" max="270" width="12.7109375" customWidth="1"/>
    <col min="271" max="271" width="11.42578125" customWidth="1"/>
    <col min="272" max="272" width="11.85546875" customWidth="1"/>
    <col min="274" max="274" width="9.28515625" bestFit="1" customWidth="1"/>
    <col min="275" max="275" width="9.85546875" bestFit="1" customWidth="1"/>
    <col min="276" max="276" width="9.28515625" bestFit="1" customWidth="1"/>
    <col min="511" max="511" width="8" customWidth="1"/>
    <col min="512" max="512" width="11.28515625" customWidth="1"/>
    <col min="513" max="513" width="43.42578125" customWidth="1"/>
    <col min="514" max="514" width="10" customWidth="1"/>
    <col min="515" max="515" width="10.28515625" customWidth="1"/>
    <col min="516" max="516" width="9.85546875" customWidth="1"/>
    <col min="517" max="525" width="10.28515625" customWidth="1"/>
    <col min="526" max="526" width="12.7109375" customWidth="1"/>
    <col min="527" max="527" width="11.42578125" customWidth="1"/>
    <col min="528" max="528" width="11.85546875" customWidth="1"/>
    <col min="530" max="530" width="9.28515625" bestFit="1" customWidth="1"/>
    <col min="531" max="531" width="9.85546875" bestFit="1" customWidth="1"/>
    <col min="532" max="532" width="9.28515625" bestFit="1" customWidth="1"/>
    <col min="767" max="767" width="8" customWidth="1"/>
    <col min="768" max="768" width="11.28515625" customWidth="1"/>
    <col min="769" max="769" width="43.42578125" customWidth="1"/>
    <col min="770" max="770" width="10" customWidth="1"/>
    <col min="771" max="771" width="10.28515625" customWidth="1"/>
    <col min="772" max="772" width="9.85546875" customWidth="1"/>
    <col min="773" max="781" width="10.28515625" customWidth="1"/>
    <col min="782" max="782" width="12.7109375" customWidth="1"/>
    <col min="783" max="783" width="11.42578125" customWidth="1"/>
    <col min="784" max="784" width="11.85546875" customWidth="1"/>
    <col min="786" max="786" width="9.28515625" bestFit="1" customWidth="1"/>
    <col min="787" max="787" width="9.85546875" bestFit="1" customWidth="1"/>
    <col min="788" max="788" width="9.28515625" bestFit="1" customWidth="1"/>
    <col min="1023" max="1023" width="8" customWidth="1"/>
    <col min="1024" max="1024" width="11.28515625" customWidth="1"/>
    <col min="1025" max="1025" width="43.42578125" customWidth="1"/>
    <col min="1026" max="1026" width="10" customWidth="1"/>
    <col min="1027" max="1027" width="10.28515625" customWidth="1"/>
    <col min="1028" max="1028" width="9.85546875" customWidth="1"/>
    <col min="1029" max="1037" width="10.28515625" customWidth="1"/>
    <col min="1038" max="1038" width="12.7109375" customWidth="1"/>
    <col min="1039" max="1039" width="11.42578125" customWidth="1"/>
    <col min="1040" max="1040" width="11.85546875" customWidth="1"/>
    <col min="1042" max="1042" width="9.28515625" bestFit="1" customWidth="1"/>
    <col min="1043" max="1043" width="9.85546875" bestFit="1" customWidth="1"/>
    <col min="1044" max="1044" width="9.28515625" bestFit="1" customWidth="1"/>
    <col min="1279" max="1279" width="8" customWidth="1"/>
    <col min="1280" max="1280" width="11.28515625" customWidth="1"/>
    <col min="1281" max="1281" width="43.42578125" customWidth="1"/>
    <col min="1282" max="1282" width="10" customWidth="1"/>
    <col min="1283" max="1283" width="10.28515625" customWidth="1"/>
    <col min="1284" max="1284" width="9.85546875" customWidth="1"/>
    <col min="1285" max="1293" width="10.28515625" customWidth="1"/>
    <col min="1294" max="1294" width="12.7109375" customWidth="1"/>
    <col min="1295" max="1295" width="11.42578125" customWidth="1"/>
    <col min="1296" max="1296" width="11.85546875" customWidth="1"/>
    <col min="1298" max="1298" width="9.28515625" bestFit="1" customWidth="1"/>
    <col min="1299" max="1299" width="9.85546875" bestFit="1" customWidth="1"/>
    <col min="1300" max="1300" width="9.28515625" bestFit="1" customWidth="1"/>
    <col min="1535" max="1535" width="8" customWidth="1"/>
    <col min="1536" max="1536" width="11.28515625" customWidth="1"/>
    <col min="1537" max="1537" width="43.42578125" customWidth="1"/>
    <col min="1538" max="1538" width="10" customWidth="1"/>
    <col min="1539" max="1539" width="10.28515625" customWidth="1"/>
    <col min="1540" max="1540" width="9.85546875" customWidth="1"/>
    <col min="1541" max="1549" width="10.28515625" customWidth="1"/>
    <col min="1550" max="1550" width="12.7109375" customWidth="1"/>
    <col min="1551" max="1551" width="11.42578125" customWidth="1"/>
    <col min="1552" max="1552" width="11.85546875" customWidth="1"/>
    <col min="1554" max="1554" width="9.28515625" bestFit="1" customWidth="1"/>
    <col min="1555" max="1555" width="9.85546875" bestFit="1" customWidth="1"/>
    <col min="1556" max="1556" width="9.28515625" bestFit="1" customWidth="1"/>
    <col min="1791" max="1791" width="8" customWidth="1"/>
    <col min="1792" max="1792" width="11.28515625" customWidth="1"/>
    <col min="1793" max="1793" width="43.42578125" customWidth="1"/>
    <col min="1794" max="1794" width="10" customWidth="1"/>
    <col min="1795" max="1795" width="10.28515625" customWidth="1"/>
    <col min="1796" max="1796" width="9.85546875" customWidth="1"/>
    <col min="1797" max="1805" width="10.28515625" customWidth="1"/>
    <col min="1806" max="1806" width="12.7109375" customWidth="1"/>
    <col min="1807" max="1807" width="11.42578125" customWidth="1"/>
    <col min="1808" max="1808" width="11.85546875" customWidth="1"/>
    <col min="1810" max="1810" width="9.28515625" bestFit="1" customWidth="1"/>
    <col min="1811" max="1811" width="9.85546875" bestFit="1" customWidth="1"/>
    <col min="1812" max="1812" width="9.28515625" bestFit="1" customWidth="1"/>
    <col min="2047" max="2047" width="8" customWidth="1"/>
    <col min="2048" max="2048" width="11.28515625" customWidth="1"/>
    <col min="2049" max="2049" width="43.42578125" customWidth="1"/>
    <col min="2050" max="2050" width="10" customWidth="1"/>
    <col min="2051" max="2051" width="10.28515625" customWidth="1"/>
    <col min="2052" max="2052" width="9.85546875" customWidth="1"/>
    <col min="2053" max="2061" width="10.28515625" customWidth="1"/>
    <col min="2062" max="2062" width="12.7109375" customWidth="1"/>
    <col min="2063" max="2063" width="11.42578125" customWidth="1"/>
    <col min="2064" max="2064" width="11.85546875" customWidth="1"/>
    <col min="2066" max="2066" width="9.28515625" bestFit="1" customWidth="1"/>
    <col min="2067" max="2067" width="9.85546875" bestFit="1" customWidth="1"/>
    <col min="2068" max="2068" width="9.28515625" bestFit="1" customWidth="1"/>
    <col min="2303" max="2303" width="8" customWidth="1"/>
    <col min="2304" max="2304" width="11.28515625" customWidth="1"/>
    <col min="2305" max="2305" width="43.42578125" customWidth="1"/>
    <col min="2306" max="2306" width="10" customWidth="1"/>
    <col min="2307" max="2307" width="10.28515625" customWidth="1"/>
    <col min="2308" max="2308" width="9.85546875" customWidth="1"/>
    <col min="2309" max="2317" width="10.28515625" customWidth="1"/>
    <col min="2318" max="2318" width="12.7109375" customWidth="1"/>
    <col min="2319" max="2319" width="11.42578125" customWidth="1"/>
    <col min="2320" max="2320" width="11.85546875" customWidth="1"/>
    <col min="2322" max="2322" width="9.28515625" bestFit="1" customWidth="1"/>
    <col min="2323" max="2323" width="9.85546875" bestFit="1" customWidth="1"/>
    <col min="2324" max="2324" width="9.28515625" bestFit="1" customWidth="1"/>
    <col min="2559" max="2559" width="8" customWidth="1"/>
    <col min="2560" max="2560" width="11.28515625" customWidth="1"/>
    <col min="2561" max="2561" width="43.42578125" customWidth="1"/>
    <col min="2562" max="2562" width="10" customWidth="1"/>
    <col min="2563" max="2563" width="10.28515625" customWidth="1"/>
    <col min="2564" max="2564" width="9.85546875" customWidth="1"/>
    <col min="2565" max="2573" width="10.28515625" customWidth="1"/>
    <col min="2574" max="2574" width="12.7109375" customWidth="1"/>
    <col min="2575" max="2575" width="11.42578125" customWidth="1"/>
    <col min="2576" max="2576" width="11.85546875" customWidth="1"/>
    <col min="2578" max="2578" width="9.28515625" bestFit="1" customWidth="1"/>
    <col min="2579" max="2579" width="9.85546875" bestFit="1" customWidth="1"/>
    <col min="2580" max="2580" width="9.28515625" bestFit="1" customWidth="1"/>
    <col min="2815" max="2815" width="8" customWidth="1"/>
    <col min="2816" max="2816" width="11.28515625" customWidth="1"/>
    <col min="2817" max="2817" width="43.42578125" customWidth="1"/>
    <col min="2818" max="2818" width="10" customWidth="1"/>
    <col min="2819" max="2819" width="10.28515625" customWidth="1"/>
    <col min="2820" max="2820" width="9.85546875" customWidth="1"/>
    <col min="2821" max="2829" width="10.28515625" customWidth="1"/>
    <col min="2830" max="2830" width="12.7109375" customWidth="1"/>
    <col min="2831" max="2831" width="11.42578125" customWidth="1"/>
    <col min="2832" max="2832" width="11.85546875" customWidth="1"/>
    <col min="2834" max="2834" width="9.28515625" bestFit="1" customWidth="1"/>
    <col min="2835" max="2835" width="9.85546875" bestFit="1" customWidth="1"/>
    <col min="2836" max="2836" width="9.28515625" bestFit="1" customWidth="1"/>
    <col min="3071" max="3071" width="8" customWidth="1"/>
    <col min="3072" max="3072" width="11.28515625" customWidth="1"/>
    <col min="3073" max="3073" width="43.42578125" customWidth="1"/>
    <col min="3074" max="3074" width="10" customWidth="1"/>
    <col min="3075" max="3075" width="10.28515625" customWidth="1"/>
    <col min="3076" max="3076" width="9.85546875" customWidth="1"/>
    <col min="3077" max="3085" width="10.28515625" customWidth="1"/>
    <col min="3086" max="3086" width="12.7109375" customWidth="1"/>
    <col min="3087" max="3087" width="11.42578125" customWidth="1"/>
    <col min="3088" max="3088" width="11.85546875" customWidth="1"/>
    <col min="3090" max="3090" width="9.28515625" bestFit="1" customWidth="1"/>
    <col min="3091" max="3091" width="9.85546875" bestFit="1" customWidth="1"/>
    <col min="3092" max="3092" width="9.28515625" bestFit="1" customWidth="1"/>
    <col min="3327" max="3327" width="8" customWidth="1"/>
    <col min="3328" max="3328" width="11.28515625" customWidth="1"/>
    <col min="3329" max="3329" width="43.42578125" customWidth="1"/>
    <col min="3330" max="3330" width="10" customWidth="1"/>
    <col min="3331" max="3331" width="10.28515625" customWidth="1"/>
    <col min="3332" max="3332" width="9.85546875" customWidth="1"/>
    <col min="3333" max="3341" width="10.28515625" customWidth="1"/>
    <col min="3342" max="3342" width="12.7109375" customWidth="1"/>
    <col min="3343" max="3343" width="11.42578125" customWidth="1"/>
    <col min="3344" max="3344" width="11.85546875" customWidth="1"/>
    <col min="3346" max="3346" width="9.28515625" bestFit="1" customWidth="1"/>
    <col min="3347" max="3347" width="9.85546875" bestFit="1" customWidth="1"/>
    <col min="3348" max="3348" width="9.28515625" bestFit="1" customWidth="1"/>
    <col min="3583" max="3583" width="8" customWidth="1"/>
    <col min="3584" max="3584" width="11.28515625" customWidth="1"/>
    <col min="3585" max="3585" width="43.42578125" customWidth="1"/>
    <col min="3586" max="3586" width="10" customWidth="1"/>
    <col min="3587" max="3587" width="10.28515625" customWidth="1"/>
    <col min="3588" max="3588" width="9.85546875" customWidth="1"/>
    <col min="3589" max="3597" width="10.28515625" customWidth="1"/>
    <col min="3598" max="3598" width="12.7109375" customWidth="1"/>
    <col min="3599" max="3599" width="11.42578125" customWidth="1"/>
    <col min="3600" max="3600" width="11.85546875" customWidth="1"/>
    <col min="3602" max="3602" width="9.28515625" bestFit="1" customWidth="1"/>
    <col min="3603" max="3603" width="9.85546875" bestFit="1" customWidth="1"/>
    <col min="3604" max="3604" width="9.28515625" bestFit="1" customWidth="1"/>
    <col min="3839" max="3839" width="8" customWidth="1"/>
    <col min="3840" max="3840" width="11.28515625" customWidth="1"/>
    <col min="3841" max="3841" width="43.42578125" customWidth="1"/>
    <col min="3842" max="3842" width="10" customWidth="1"/>
    <col min="3843" max="3843" width="10.28515625" customWidth="1"/>
    <col min="3844" max="3844" width="9.85546875" customWidth="1"/>
    <col min="3845" max="3853" width="10.28515625" customWidth="1"/>
    <col min="3854" max="3854" width="12.7109375" customWidth="1"/>
    <col min="3855" max="3855" width="11.42578125" customWidth="1"/>
    <col min="3856" max="3856" width="11.85546875" customWidth="1"/>
    <col min="3858" max="3858" width="9.28515625" bestFit="1" customWidth="1"/>
    <col min="3859" max="3859" width="9.85546875" bestFit="1" customWidth="1"/>
    <col min="3860" max="3860" width="9.28515625" bestFit="1" customWidth="1"/>
    <col min="4095" max="4095" width="8" customWidth="1"/>
    <col min="4096" max="4096" width="11.28515625" customWidth="1"/>
    <col min="4097" max="4097" width="43.42578125" customWidth="1"/>
    <col min="4098" max="4098" width="10" customWidth="1"/>
    <col min="4099" max="4099" width="10.28515625" customWidth="1"/>
    <col min="4100" max="4100" width="9.85546875" customWidth="1"/>
    <col min="4101" max="4109" width="10.28515625" customWidth="1"/>
    <col min="4110" max="4110" width="12.7109375" customWidth="1"/>
    <col min="4111" max="4111" width="11.42578125" customWidth="1"/>
    <col min="4112" max="4112" width="11.85546875" customWidth="1"/>
    <col min="4114" max="4114" width="9.28515625" bestFit="1" customWidth="1"/>
    <col min="4115" max="4115" width="9.85546875" bestFit="1" customWidth="1"/>
    <col min="4116" max="4116" width="9.28515625" bestFit="1" customWidth="1"/>
    <col min="4351" max="4351" width="8" customWidth="1"/>
    <col min="4352" max="4352" width="11.28515625" customWidth="1"/>
    <col min="4353" max="4353" width="43.42578125" customWidth="1"/>
    <col min="4354" max="4354" width="10" customWidth="1"/>
    <col min="4355" max="4355" width="10.28515625" customWidth="1"/>
    <col min="4356" max="4356" width="9.85546875" customWidth="1"/>
    <col min="4357" max="4365" width="10.28515625" customWidth="1"/>
    <col min="4366" max="4366" width="12.7109375" customWidth="1"/>
    <col min="4367" max="4367" width="11.42578125" customWidth="1"/>
    <col min="4368" max="4368" width="11.85546875" customWidth="1"/>
    <col min="4370" max="4370" width="9.28515625" bestFit="1" customWidth="1"/>
    <col min="4371" max="4371" width="9.85546875" bestFit="1" customWidth="1"/>
    <col min="4372" max="4372" width="9.28515625" bestFit="1" customWidth="1"/>
    <col min="4607" max="4607" width="8" customWidth="1"/>
    <col min="4608" max="4608" width="11.28515625" customWidth="1"/>
    <col min="4609" max="4609" width="43.42578125" customWidth="1"/>
    <col min="4610" max="4610" width="10" customWidth="1"/>
    <col min="4611" max="4611" width="10.28515625" customWidth="1"/>
    <col min="4612" max="4612" width="9.85546875" customWidth="1"/>
    <col min="4613" max="4621" width="10.28515625" customWidth="1"/>
    <col min="4622" max="4622" width="12.7109375" customWidth="1"/>
    <col min="4623" max="4623" width="11.42578125" customWidth="1"/>
    <col min="4624" max="4624" width="11.85546875" customWidth="1"/>
    <col min="4626" max="4626" width="9.28515625" bestFit="1" customWidth="1"/>
    <col min="4627" max="4627" width="9.85546875" bestFit="1" customWidth="1"/>
    <col min="4628" max="4628" width="9.28515625" bestFit="1" customWidth="1"/>
    <col min="4863" max="4863" width="8" customWidth="1"/>
    <col min="4864" max="4864" width="11.28515625" customWidth="1"/>
    <col min="4865" max="4865" width="43.42578125" customWidth="1"/>
    <col min="4866" max="4866" width="10" customWidth="1"/>
    <col min="4867" max="4867" width="10.28515625" customWidth="1"/>
    <col min="4868" max="4868" width="9.85546875" customWidth="1"/>
    <col min="4869" max="4877" width="10.28515625" customWidth="1"/>
    <col min="4878" max="4878" width="12.7109375" customWidth="1"/>
    <col min="4879" max="4879" width="11.42578125" customWidth="1"/>
    <col min="4880" max="4880" width="11.85546875" customWidth="1"/>
    <col min="4882" max="4882" width="9.28515625" bestFit="1" customWidth="1"/>
    <col min="4883" max="4883" width="9.85546875" bestFit="1" customWidth="1"/>
    <col min="4884" max="4884" width="9.28515625" bestFit="1" customWidth="1"/>
    <col min="5119" max="5119" width="8" customWidth="1"/>
    <col min="5120" max="5120" width="11.28515625" customWidth="1"/>
    <col min="5121" max="5121" width="43.42578125" customWidth="1"/>
    <col min="5122" max="5122" width="10" customWidth="1"/>
    <col min="5123" max="5123" width="10.28515625" customWidth="1"/>
    <col min="5124" max="5124" width="9.85546875" customWidth="1"/>
    <col min="5125" max="5133" width="10.28515625" customWidth="1"/>
    <col min="5134" max="5134" width="12.7109375" customWidth="1"/>
    <col min="5135" max="5135" width="11.42578125" customWidth="1"/>
    <col min="5136" max="5136" width="11.85546875" customWidth="1"/>
    <col min="5138" max="5138" width="9.28515625" bestFit="1" customWidth="1"/>
    <col min="5139" max="5139" width="9.85546875" bestFit="1" customWidth="1"/>
    <col min="5140" max="5140" width="9.28515625" bestFit="1" customWidth="1"/>
    <col min="5375" max="5375" width="8" customWidth="1"/>
    <col min="5376" max="5376" width="11.28515625" customWidth="1"/>
    <col min="5377" max="5377" width="43.42578125" customWidth="1"/>
    <col min="5378" max="5378" width="10" customWidth="1"/>
    <col min="5379" max="5379" width="10.28515625" customWidth="1"/>
    <col min="5380" max="5380" width="9.85546875" customWidth="1"/>
    <col min="5381" max="5389" width="10.28515625" customWidth="1"/>
    <col min="5390" max="5390" width="12.7109375" customWidth="1"/>
    <col min="5391" max="5391" width="11.42578125" customWidth="1"/>
    <col min="5392" max="5392" width="11.85546875" customWidth="1"/>
    <col min="5394" max="5394" width="9.28515625" bestFit="1" customWidth="1"/>
    <col min="5395" max="5395" width="9.85546875" bestFit="1" customWidth="1"/>
    <col min="5396" max="5396" width="9.28515625" bestFit="1" customWidth="1"/>
    <col min="5631" max="5631" width="8" customWidth="1"/>
    <col min="5632" max="5632" width="11.28515625" customWidth="1"/>
    <col min="5633" max="5633" width="43.42578125" customWidth="1"/>
    <col min="5634" max="5634" width="10" customWidth="1"/>
    <col min="5635" max="5635" width="10.28515625" customWidth="1"/>
    <col min="5636" max="5636" width="9.85546875" customWidth="1"/>
    <col min="5637" max="5645" width="10.28515625" customWidth="1"/>
    <col min="5646" max="5646" width="12.7109375" customWidth="1"/>
    <col min="5647" max="5647" width="11.42578125" customWidth="1"/>
    <col min="5648" max="5648" width="11.85546875" customWidth="1"/>
    <col min="5650" max="5650" width="9.28515625" bestFit="1" customWidth="1"/>
    <col min="5651" max="5651" width="9.85546875" bestFit="1" customWidth="1"/>
    <col min="5652" max="5652" width="9.28515625" bestFit="1" customWidth="1"/>
    <col min="5887" max="5887" width="8" customWidth="1"/>
    <col min="5888" max="5888" width="11.28515625" customWidth="1"/>
    <col min="5889" max="5889" width="43.42578125" customWidth="1"/>
    <col min="5890" max="5890" width="10" customWidth="1"/>
    <col min="5891" max="5891" width="10.28515625" customWidth="1"/>
    <col min="5892" max="5892" width="9.85546875" customWidth="1"/>
    <col min="5893" max="5901" width="10.28515625" customWidth="1"/>
    <col min="5902" max="5902" width="12.7109375" customWidth="1"/>
    <col min="5903" max="5903" width="11.42578125" customWidth="1"/>
    <col min="5904" max="5904" width="11.85546875" customWidth="1"/>
    <col min="5906" max="5906" width="9.28515625" bestFit="1" customWidth="1"/>
    <col min="5907" max="5907" width="9.85546875" bestFit="1" customWidth="1"/>
    <col min="5908" max="5908" width="9.28515625" bestFit="1" customWidth="1"/>
    <col min="6143" max="6143" width="8" customWidth="1"/>
    <col min="6144" max="6144" width="11.28515625" customWidth="1"/>
    <col min="6145" max="6145" width="43.42578125" customWidth="1"/>
    <col min="6146" max="6146" width="10" customWidth="1"/>
    <col min="6147" max="6147" width="10.28515625" customWidth="1"/>
    <col min="6148" max="6148" width="9.85546875" customWidth="1"/>
    <col min="6149" max="6157" width="10.28515625" customWidth="1"/>
    <col min="6158" max="6158" width="12.7109375" customWidth="1"/>
    <col min="6159" max="6159" width="11.42578125" customWidth="1"/>
    <col min="6160" max="6160" width="11.85546875" customWidth="1"/>
    <col min="6162" max="6162" width="9.28515625" bestFit="1" customWidth="1"/>
    <col min="6163" max="6163" width="9.85546875" bestFit="1" customWidth="1"/>
    <col min="6164" max="6164" width="9.28515625" bestFit="1" customWidth="1"/>
    <col min="6399" max="6399" width="8" customWidth="1"/>
    <col min="6400" max="6400" width="11.28515625" customWidth="1"/>
    <col min="6401" max="6401" width="43.42578125" customWidth="1"/>
    <col min="6402" max="6402" width="10" customWidth="1"/>
    <col min="6403" max="6403" width="10.28515625" customWidth="1"/>
    <col min="6404" max="6404" width="9.85546875" customWidth="1"/>
    <col min="6405" max="6413" width="10.28515625" customWidth="1"/>
    <col min="6414" max="6414" width="12.7109375" customWidth="1"/>
    <col min="6415" max="6415" width="11.42578125" customWidth="1"/>
    <col min="6416" max="6416" width="11.85546875" customWidth="1"/>
    <col min="6418" max="6418" width="9.28515625" bestFit="1" customWidth="1"/>
    <col min="6419" max="6419" width="9.85546875" bestFit="1" customWidth="1"/>
    <col min="6420" max="6420" width="9.28515625" bestFit="1" customWidth="1"/>
    <col min="6655" max="6655" width="8" customWidth="1"/>
    <col min="6656" max="6656" width="11.28515625" customWidth="1"/>
    <col min="6657" max="6657" width="43.42578125" customWidth="1"/>
    <col min="6658" max="6658" width="10" customWidth="1"/>
    <col min="6659" max="6659" width="10.28515625" customWidth="1"/>
    <col min="6660" max="6660" width="9.85546875" customWidth="1"/>
    <col min="6661" max="6669" width="10.28515625" customWidth="1"/>
    <col min="6670" max="6670" width="12.7109375" customWidth="1"/>
    <col min="6671" max="6671" width="11.42578125" customWidth="1"/>
    <col min="6672" max="6672" width="11.85546875" customWidth="1"/>
    <col min="6674" max="6674" width="9.28515625" bestFit="1" customWidth="1"/>
    <col min="6675" max="6675" width="9.85546875" bestFit="1" customWidth="1"/>
    <col min="6676" max="6676" width="9.28515625" bestFit="1" customWidth="1"/>
    <col min="6911" max="6911" width="8" customWidth="1"/>
    <col min="6912" max="6912" width="11.28515625" customWidth="1"/>
    <col min="6913" max="6913" width="43.42578125" customWidth="1"/>
    <col min="6914" max="6914" width="10" customWidth="1"/>
    <col min="6915" max="6915" width="10.28515625" customWidth="1"/>
    <col min="6916" max="6916" width="9.85546875" customWidth="1"/>
    <col min="6917" max="6925" width="10.28515625" customWidth="1"/>
    <col min="6926" max="6926" width="12.7109375" customWidth="1"/>
    <col min="6927" max="6927" width="11.42578125" customWidth="1"/>
    <col min="6928" max="6928" width="11.85546875" customWidth="1"/>
    <col min="6930" max="6930" width="9.28515625" bestFit="1" customWidth="1"/>
    <col min="6931" max="6931" width="9.85546875" bestFit="1" customWidth="1"/>
    <col min="6932" max="6932" width="9.28515625" bestFit="1" customWidth="1"/>
    <col min="7167" max="7167" width="8" customWidth="1"/>
    <col min="7168" max="7168" width="11.28515625" customWidth="1"/>
    <col min="7169" max="7169" width="43.42578125" customWidth="1"/>
    <col min="7170" max="7170" width="10" customWidth="1"/>
    <col min="7171" max="7171" width="10.28515625" customWidth="1"/>
    <col min="7172" max="7172" width="9.85546875" customWidth="1"/>
    <col min="7173" max="7181" width="10.28515625" customWidth="1"/>
    <col min="7182" max="7182" width="12.7109375" customWidth="1"/>
    <col min="7183" max="7183" width="11.42578125" customWidth="1"/>
    <col min="7184" max="7184" width="11.85546875" customWidth="1"/>
    <col min="7186" max="7186" width="9.28515625" bestFit="1" customWidth="1"/>
    <col min="7187" max="7187" width="9.85546875" bestFit="1" customWidth="1"/>
    <col min="7188" max="7188" width="9.28515625" bestFit="1" customWidth="1"/>
    <col min="7423" max="7423" width="8" customWidth="1"/>
    <col min="7424" max="7424" width="11.28515625" customWidth="1"/>
    <col min="7425" max="7425" width="43.42578125" customWidth="1"/>
    <col min="7426" max="7426" width="10" customWidth="1"/>
    <col min="7427" max="7427" width="10.28515625" customWidth="1"/>
    <col min="7428" max="7428" width="9.85546875" customWidth="1"/>
    <col min="7429" max="7437" width="10.28515625" customWidth="1"/>
    <col min="7438" max="7438" width="12.7109375" customWidth="1"/>
    <col min="7439" max="7439" width="11.42578125" customWidth="1"/>
    <col min="7440" max="7440" width="11.85546875" customWidth="1"/>
    <col min="7442" max="7442" width="9.28515625" bestFit="1" customWidth="1"/>
    <col min="7443" max="7443" width="9.85546875" bestFit="1" customWidth="1"/>
    <col min="7444" max="7444" width="9.28515625" bestFit="1" customWidth="1"/>
    <col min="7679" max="7679" width="8" customWidth="1"/>
    <col min="7680" max="7680" width="11.28515625" customWidth="1"/>
    <col min="7681" max="7681" width="43.42578125" customWidth="1"/>
    <col min="7682" max="7682" width="10" customWidth="1"/>
    <col min="7683" max="7683" width="10.28515625" customWidth="1"/>
    <col min="7684" max="7684" width="9.85546875" customWidth="1"/>
    <col min="7685" max="7693" width="10.28515625" customWidth="1"/>
    <col min="7694" max="7694" width="12.7109375" customWidth="1"/>
    <col min="7695" max="7695" width="11.42578125" customWidth="1"/>
    <col min="7696" max="7696" width="11.85546875" customWidth="1"/>
    <col min="7698" max="7698" width="9.28515625" bestFit="1" customWidth="1"/>
    <col min="7699" max="7699" width="9.85546875" bestFit="1" customWidth="1"/>
    <col min="7700" max="7700" width="9.28515625" bestFit="1" customWidth="1"/>
    <col min="7935" max="7935" width="8" customWidth="1"/>
    <col min="7936" max="7936" width="11.28515625" customWidth="1"/>
    <col min="7937" max="7937" width="43.42578125" customWidth="1"/>
    <col min="7938" max="7938" width="10" customWidth="1"/>
    <col min="7939" max="7939" width="10.28515625" customWidth="1"/>
    <col min="7940" max="7940" width="9.85546875" customWidth="1"/>
    <col min="7941" max="7949" width="10.28515625" customWidth="1"/>
    <col min="7950" max="7950" width="12.7109375" customWidth="1"/>
    <col min="7951" max="7951" width="11.42578125" customWidth="1"/>
    <col min="7952" max="7952" width="11.85546875" customWidth="1"/>
    <col min="7954" max="7954" width="9.28515625" bestFit="1" customWidth="1"/>
    <col min="7955" max="7955" width="9.85546875" bestFit="1" customWidth="1"/>
    <col min="7956" max="7956" width="9.28515625" bestFit="1" customWidth="1"/>
    <col min="8191" max="8191" width="8" customWidth="1"/>
    <col min="8192" max="8192" width="11.28515625" customWidth="1"/>
    <col min="8193" max="8193" width="43.42578125" customWidth="1"/>
    <col min="8194" max="8194" width="10" customWidth="1"/>
    <col min="8195" max="8195" width="10.28515625" customWidth="1"/>
    <col min="8196" max="8196" width="9.85546875" customWidth="1"/>
    <col min="8197" max="8205" width="10.28515625" customWidth="1"/>
    <col min="8206" max="8206" width="12.7109375" customWidth="1"/>
    <col min="8207" max="8207" width="11.42578125" customWidth="1"/>
    <col min="8208" max="8208" width="11.85546875" customWidth="1"/>
    <col min="8210" max="8210" width="9.28515625" bestFit="1" customWidth="1"/>
    <col min="8211" max="8211" width="9.85546875" bestFit="1" customWidth="1"/>
    <col min="8212" max="8212" width="9.28515625" bestFit="1" customWidth="1"/>
    <col min="8447" max="8447" width="8" customWidth="1"/>
    <col min="8448" max="8448" width="11.28515625" customWidth="1"/>
    <col min="8449" max="8449" width="43.42578125" customWidth="1"/>
    <col min="8450" max="8450" width="10" customWidth="1"/>
    <col min="8451" max="8451" width="10.28515625" customWidth="1"/>
    <col min="8452" max="8452" width="9.85546875" customWidth="1"/>
    <col min="8453" max="8461" width="10.28515625" customWidth="1"/>
    <col min="8462" max="8462" width="12.7109375" customWidth="1"/>
    <col min="8463" max="8463" width="11.42578125" customWidth="1"/>
    <col min="8464" max="8464" width="11.85546875" customWidth="1"/>
    <col min="8466" max="8466" width="9.28515625" bestFit="1" customWidth="1"/>
    <col min="8467" max="8467" width="9.85546875" bestFit="1" customWidth="1"/>
    <col min="8468" max="8468" width="9.28515625" bestFit="1" customWidth="1"/>
    <col min="8703" max="8703" width="8" customWidth="1"/>
    <col min="8704" max="8704" width="11.28515625" customWidth="1"/>
    <col min="8705" max="8705" width="43.42578125" customWidth="1"/>
    <col min="8706" max="8706" width="10" customWidth="1"/>
    <col min="8707" max="8707" width="10.28515625" customWidth="1"/>
    <col min="8708" max="8708" width="9.85546875" customWidth="1"/>
    <col min="8709" max="8717" width="10.28515625" customWidth="1"/>
    <col min="8718" max="8718" width="12.7109375" customWidth="1"/>
    <col min="8719" max="8719" width="11.42578125" customWidth="1"/>
    <col min="8720" max="8720" width="11.85546875" customWidth="1"/>
    <col min="8722" max="8722" width="9.28515625" bestFit="1" customWidth="1"/>
    <col min="8723" max="8723" width="9.85546875" bestFit="1" customWidth="1"/>
    <col min="8724" max="8724" width="9.28515625" bestFit="1" customWidth="1"/>
    <col min="8959" max="8959" width="8" customWidth="1"/>
    <col min="8960" max="8960" width="11.28515625" customWidth="1"/>
    <col min="8961" max="8961" width="43.42578125" customWidth="1"/>
    <col min="8962" max="8962" width="10" customWidth="1"/>
    <col min="8963" max="8963" width="10.28515625" customWidth="1"/>
    <col min="8964" max="8964" width="9.85546875" customWidth="1"/>
    <col min="8965" max="8973" width="10.28515625" customWidth="1"/>
    <col min="8974" max="8974" width="12.7109375" customWidth="1"/>
    <col min="8975" max="8975" width="11.42578125" customWidth="1"/>
    <col min="8976" max="8976" width="11.85546875" customWidth="1"/>
    <col min="8978" max="8978" width="9.28515625" bestFit="1" customWidth="1"/>
    <col min="8979" max="8979" width="9.85546875" bestFit="1" customWidth="1"/>
    <col min="8980" max="8980" width="9.28515625" bestFit="1" customWidth="1"/>
    <col min="9215" max="9215" width="8" customWidth="1"/>
    <col min="9216" max="9216" width="11.28515625" customWidth="1"/>
    <col min="9217" max="9217" width="43.42578125" customWidth="1"/>
    <col min="9218" max="9218" width="10" customWidth="1"/>
    <col min="9219" max="9219" width="10.28515625" customWidth="1"/>
    <col min="9220" max="9220" width="9.85546875" customWidth="1"/>
    <col min="9221" max="9229" width="10.28515625" customWidth="1"/>
    <col min="9230" max="9230" width="12.7109375" customWidth="1"/>
    <col min="9231" max="9231" width="11.42578125" customWidth="1"/>
    <col min="9232" max="9232" width="11.85546875" customWidth="1"/>
    <col min="9234" max="9234" width="9.28515625" bestFit="1" customWidth="1"/>
    <col min="9235" max="9235" width="9.85546875" bestFit="1" customWidth="1"/>
    <col min="9236" max="9236" width="9.28515625" bestFit="1" customWidth="1"/>
    <col min="9471" max="9471" width="8" customWidth="1"/>
    <col min="9472" max="9472" width="11.28515625" customWidth="1"/>
    <col min="9473" max="9473" width="43.42578125" customWidth="1"/>
    <col min="9474" max="9474" width="10" customWidth="1"/>
    <col min="9475" max="9475" width="10.28515625" customWidth="1"/>
    <col min="9476" max="9476" width="9.85546875" customWidth="1"/>
    <col min="9477" max="9485" width="10.28515625" customWidth="1"/>
    <col min="9486" max="9486" width="12.7109375" customWidth="1"/>
    <col min="9487" max="9487" width="11.42578125" customWidth="1"/>
    <col min="9488" max="9488" width="11.85546875" customWidth="1"/>
    <col min="9490" max="9490" width="9.28515625" bestFit="1" customWidth="1"/>
    <col min="9491" max="9491" width="9.85546875" bestFit="1" customWidth="1"/>
    <col min="9492" max="9492" width="9.28515625" bestFit="1" customWidth="1"/>
    <col min="9727" max="9727" width="8" customWidth="1"/>
    <col min="9728" max="9728" width="11.28515625" customWidth="1"/>
    <col min="9729" max="9729" width="43.42578125" customWidth="1"/>
    <col min="9730" max="9730" width="10" customWidth="1"/>
    <col min="9731" max="9731" width="10.28515625" customWidth="1"/>
    <col min="9732" max="9732" width="9.85546875" customWidth="1"/>
    <col min="9733" max="9741" width="10.28515625" customWidth="1"/>
    <col min="9742" max="9742" width="12.7109375" customWidth="1"/>
    <col min="9743" max="9743" width="11.42578125" customWidth="1"/>
    <col min="9744" max="9744" width="11.85546875" customWidth="1"/>
    <col min="9746" max="9746" width="9.28515625" bestFit="1" customWidth="1"/>
    <col min="9747" max="9747" width="9.85546875" bestFit="1" customWidth="1"/>
    <col min="9748" max="9748" width="9.28515625" bestFit="1" customWidth="1"/>
    <col min="9983" max="9983" width="8" customWidth="1"/>
    <col min="9984" max="9984" width="11.28515625" customWidth="1"/>
    <col min="9985" max="9985" width="43.42578125" customWidth="1"/>
    <col min="9986" max="9986" width="10" customWidth="1"/>
    <col min="9987" max="9987" width="10.28515625" customWidth="1"/>
    <col min="9988" max="9988" width="9.85546875" customWidth="1"/>
    <col min="9989" max="9997" width="10.28515625" customWidth="1"/>
    <col min="9998" max="9998" width="12.7109375" customWidth="1"/>
    <col min="9999" max="9999" width="11.42578125" customWidth="1"/>
    <col min="10000" max="10000" width="11.85546875" customWidth="1"/>
    <col min="10002" max="10002" width="9.28515625" bestFit="1" customWidth="1"/>
    <col min="10003" max="10003" width="9.85546875" bestFit="1" customWidth="1"/>
    <col min="10004" max="10004" width="9.28515625" bestFit="1" customWidth="1"/>
    <col min="10239" max="10239" width="8" customWidth="1"/>
    <col min="10240" max="10240" width="11.28515625" customWidth="1"/>
    <col min="10241" max="10241" width="43.42578125" customWidth="1"/>
    <col min="10242" max="10242" width="10" customWidth="1"/>
    <col min="10243" max="10243" width="10.28515625" customWidth="1"/>
    <col min="10244" max="10244" width="9.85546875" customWidth="1"/>
    <col min="10245" max="10253" width="10.28515625" customWidth="1"/>
    <col min="10254" max="10254" width="12.7109375" customWidth="1"/>
    <col min="10255" max="10255" width="11.42578125" customWidth="1"/>
    <col min="10256" max="10256" width="11.85546875" customWidth="1"/>
    <col min="10258" max="10258" width="9.28515625" bestFit="1" customWidth="1"/>
    <col min="10259" max="10259" width="9.85546875" bestFit="1" customWidth="1"/>
    <col min="10260" max="10260" width="9.28515625" bestFit="1" customWidth="1"/>
    <col min="10495" max="10495" width="8" customWidth="1"/>
    <col min="10496" max="10496" width="11.28515625" customWidth="1"/>
    <col min="10497" max="10497" width="43.42578125" customWidth="1"/>
    <col min="10498" max="10498" width="10" customWidth="1"/>
    <col min="10499" max="10499" width="10.28515625" customWidth="1"/>
    <col min="10500" max="10500" width="9.85546875" customWidth="1"/>
    <col min="10501" max="10509" width="10.28515625" customWidth="1"/>
    <col min="10510" max="10510" width="12.7109375" customWidth="1"/>
    <col min="10511" max="10511" width="11.42578125" customWidth="1"/>
    <col min="10512" max="10512" width="11.85546875" customWidth="1"/>
    <col min="10514" max="10514" width="9.28515625" bestFit="1" customWidth="1"/>
    <col min="10515" max="10515" width="9.85546875" bestFit="1" customWidth="1"/>
    <col min="10516" max="10516" width="9.28515625" bestFit="1" customWidth="1"/>
    <col min="10751" max="10751" width="8" customWidth="1"/>
    <col min="10752" max="10752" width="11.28515625" customWidth="1"/>
    <col min="10753" max="10753" width="43.42578125" customWidth="1"/>
    <col min="10754" max="10754" width="10" customWidth="1"/>
    <col min="10755" max="10755" width="10.28515625" customWidth="1"/>
    <col min="10756" max="10756" width="9.85546875" customWidth="1"/>
    <col min="10757" max="10765" width="10.28515625" customWidth="1"/>
    <col min="10766" max="10766" width="12.7109375" customWidth="1"/>
    <col min="10767" max="10767" width="11.42578125" customWidth="1"/>
    <col min="10768" max="10768" width="11.85546875" customWidth="1"/>
    <col min="10770" max="10770" width="9.28515625" bestFit="1" customWidth="1"/>
    <col min="10771" max="10771" width="9.85546875" bestFit="1" customWidth="1"/>
    <col min="10772" max="10772" width="9.28515625" bestFit="1" customWidth="1"/>
    <col min="11007" max="11007" width="8" customWidth="1"/>
    <col min="11008" max="11008" width="11.28515625" customWidth="1"/>
    <col min="11009" max="11009" width="43.42578125" customWidth="1"/>
    <col min="11010" max="11010" width="10" customWidth="1"/>
    <col min="11011" max="11011" width="10.28515625" customWidth="1"/>
    <col min="11012" max="11012" width="9.85546875" customWidth="1"/>
    <col min="11013" max="11021" width="10.28515625" customWidth="1"/>
    <col min="11022" max="11022" width="12.7109375" customWidth="1"/>
    <col min="11023" max="11023" width="11.42578125" customWidth="1"/>
    <col min="11024" max="11024" width="11.85546875" customWidth="1"/>
    <col min="11026" max="11026" width="9.28515625" bestFit="1" customWidth="1"/>
    <col min="11027" max="11027" width="9.85546875" bestFit="1" customWidth="1"/>
    <col min="11028" max="11028" width="9.28515625" bestFit="1" customWidth="1"/>
    <col min="11263" max="11263" width="8" customWidth="1"/>
    <col min="11264" max="11264" width="11.28515625" customWidth="1"/>
    <col min="11265" max="11265" width="43.42578125" customWidth="1"/>
    <col min="11266" max="11266" width="10" customWidth="1"/>
    <col min="11267" max="11267" width="10.28515625" customWidth="1"/>
    <col min="11268" max="11268" width="9.85546875" customWidth="1"/>
    <col min="11269" max="11277" width="10.28515625" customWidth="1"/>
    <col min="11278" max="11278" width="12.7109375" customWidth="1"/>
    <col min="11279" max="11279" width="11.42578125" customWidth="1"/>
    <col min="11280" max="11280" width="11.85546875" customWidth="1"/>
    <col min="11282" max="11282" width="9.28515625" bestFit="1" customWidth="1"/>
    <col min="11283" max="11283" width="9.85546875" bestFit="1" customWidth="1"/>
    <col min="11284" max="11284" width="9.28515625" bestFit="1" customWidth="1"/>
    <col min="11519" max="11519" width="8" customWidth="1"/>
    <col min="11520" max="11520" width="11.28515625" customWidth="1"/>
    <col min="11521" max="11521" width="43.42578125" customWidth="1"/>
    <col min="11522" max="11522" width="10" customWidth="1"/>
    <col min="11523" max="11523" width="10.28515625" customWidth="1"/>
    <col min="11524" max="11524" width="9.85546875" customWidth="1"/>
    <col min="11525" max="11533" width="10.28515625" customWidth="1"/>
    <col min="11534" max="11534" width="12.7109375" customWidth="1"/>
    <col min="11535" max="11535" width="11.42578125" customWidth="1"/>
    <col min="11536" max="11536" width="11.85546875" customWidth="1"/>
    <col min="11538" max="11538" width="9.28515625" bestFit="1" customWidth="1"/>
    <col min="11539" max="11539" width="9.85546875" bestFit="1" customWidth="1"/>
    <col min="11540" max="11540" width="9.28515625" bestFit="1" customWidth="1"/>
    <col min="11775" max="11775" width="8" customWidth="1"/>
    <col min="11776" max="11776" width="11.28515625" customWidth="1"/>
    <col min="11777" max="11777" width="43.42578125" customWidth="1"/>
    <col min="11778" max="11778" width="10" customWidth="1"/>
    <col min="11779" max="11779" width="10.28515625" customWidth="1"/>
    <col min="11780" max="11780" width="9.85546875" customWidth="1"/>
    <col min="11781" max="11789" width="10.28515625" customWidth="1"/>
    <col min="11790" max="11790" width="12.7109375" customWidth="1"/>
    <col min="11791" max="11791" width="11.42578125" customWidth="1"/>
    <col min="11792" max="11792" width="11.85546875" customWidth="1"/>
    <col min="11794" max="11794" width="9.28515625" bestFit="1" customWidth="1"/>
    <col min="11795" max="11795" width="9.85546875" bestFit="1" customWidth="1"/>
    <col min="11796" max="11796" width="9.28515625" bestFit="1" customWidth="1"/>
    <col min="12031" max="12031" width="8" customWidth="1"/>
    <col min="12032" max="12032" width="11.28515625" customWidth="1"/>
    <col min="12033" max="12033" width="43.42578125" customWidth="1"/>
    <col min="12034" max="12034" width="10" customWidth="1"/>
    <col min="12035" max="12035" width="10.28515625" customWidth="1"/>
    <col min="12036" max="12036" width="9.85546875" customWidth="1"/>
    <col min="12037" max="12045" width="10.28515625" customWidth="1"/>
    <col min="12046" max="12046" width="12.7109375" customWidth="1"/>
    <col min="12047" max="12047" width="11.42578125" customWidth="1"/>
    <col min="12048" max="12048" width="11.85546875" customWidth="1"/>
    <col min="12050" max="12050" width="9.28515625" bestFit="1" customWidth="1"/>
    <col min="12051" max="12051" width="9.85546875" bestFit="1" customWidth="1"/>
    <col min="12052" max="12052" width="9.28515625" bestFit="1" customWidth="1"/>
    <col min="12287" max="12287" width="8" customWidth="1"/>
    <col min="12288" max="12288" width="11.28515625" customWidth="1"/>
    <col min="12289" max="12289" width="43.42578125" customWidth="1"/>
    <col min="12290" max="12290" width="10" customWidth="1"/>
    <col min="12291" max="12291" width="10.28515625" customWidth="1"/>
    <col min="12292" max="12292" width="9.85546875" customWidth="1"/>
    <col min="12293" max="12301" width="10.28515625" customWidth="1"/>
    <col min="12302" max="12302" width="12.7109375" customWidth="1"/>
    <col min="12303" max="12303" width="11.42578125" customWidth="1"/>
    <col min="12304" max="12304" width="11.85546875" customWidth="1"/>
    <col min="12306" max="12306" width="9.28515625" bestFit="1" customWidth="1"/>
    <col min="12307" max="12307" width="9.85546875" bestFit="1" customWidth="1"/>
    <col min="12308" max="12308" width="9.28515625" bestFit="1" customWidth="1"/>
    <col min="12543" max="12543" width="8" customWidth="1"/>
    <col min="12544" max="12544" width="11.28515625" customWidth="1"/>
    <col min="12545" max="12545" width="43.42578125" customWidth="1"/>
    <col min="12546" max="12546" width="10" customWidth="1"/>
    <col min="12547" max="12547" width="10.28515625" customWidth="1"/>
    <col min="12548" max="12548" width="9.85546875" customWidth="1"/>
    <col min="12549" max="12557" width="10.28515625" customWidth="1"/>
    <col min="12558" max="12558" width="12.7109375" customWidth="1"/>
    <col min="12559" max="12559" width="11.42578125" customWidth="1"/>
    <col min="12560" max="12560" width="11.85546875" customWidth="1"/>
    <col min="12562" max="12562" width="9.28515625" bestFit="1" customWidth="1"/>
    <col min="12563" max="12563" width="9.85546875" bestFit="1" customWidth="1"/>
    <col min="12564" max="12564" width="9.28515625" bestFit="1" customWidth="1"/>
    <col min="12799" max="12799" width="8" customWidth="1"/>
    <col min="12800" max="12800" width="11.28515625" customWidth="1"/>
    <col min="12801" max="12801" width="43.42578125" customWidth="1"/>
    <col min="12802" max="12802" width="10" customWidth="1"/>
    <col min="12803" max="12803" width="10.28515625" customWidth="1"/>
    <col min="12804" max="12804" width="9.85546875" customWidth="1"/>
    <col min="12805" max="12813" width="10.28515625" customWidth="1"/>
    <col min="12814" max="12814" width="12.7109375" customWidth="1"/>
    <col min="12815" max="12815" width="11.42578125" customWidth="1"/>
    <col min="12816" max="12816" width="11.85546875" customWidth="1"/>
    <col min="12818" max="12818" width="9.28515625" bestFit="1" customWidth="1"/>
    <col min="12819" max="12819" width="9.85546875" bestFit="1" customWidth="1"/>
    <col min="12820" max="12820" width="9.28515625" bestFit="1" customWidth="1"/>
    <col min="13055" max="13055" width="8" customWidth="1"/>
    <col min="13056" max="13056" width="11.28515625" customWidth="1"/>
    <col min="13057" max="13057" width="43.42578125" customWidth="1"/>
    <col min="13058" max="13058" width="10" customWidth="1"/>
    <col min="13059" max="13059" width="10.28515625" customWidth="1"/>
    <col min="13060" max="13060" width="9.85546875" customWidth="1"/>
    <col min="13061" max="13069" width="10.28515625" customWidth="1"/>
    <col min="13070" max="13070" width="12.7109375" customWidth="1"/>
    <col min="13071" max="13071" width="11.42578125" customWidth="1"/>
    <col min="13072" max="13072" width="11.85546875" customWidth="1"/>
    <col min="13074" max="13074" width="9.28515625" bestFit="1" customWidth="1"/>
    <col min="13075" max="13075" width="9.85546875" bestFit="1" customWidth="1"/>
    <col min="13076" max="13076" width="9.28515625" bestFit="1" customWidth="1"/>
    <col min="13311" max="13311" width="8" customWidth="1"/>
    <col min="13312" max="13312" width="11.28515625" customWidth="1"/>
    <col min="13313" max="13313" width="43.42578125" customWidth="1"/>
    <col min="13314" max="13314" width="10" customWidth="1"/>
    <col min="13315" max="13315" width="10.28515625" customWidth="1"/>
    <col min="13316" max="13316" width="9.85546875" customWidth="1"/>
    <col min="13317" max="13325" width="10.28515625" customWidth="1"/>
    <col min="13326" max="13326" width="12.7109375" customWidth="1"/>
    <col min="13327" max="13327" width="11.42578125" customWidth="1"/>
    <col min="13328" max="13328" width="11.85546875" customWidth="1"/>
    <col min="13330" max="13330" width="9.28515625" bestFit="1" customWidth="1"/>
    <col min="13331" max="13331" width="9.85546875" bestFit="1" customWidth="1"/>
    <col min="13332" max="13332" width="9.28515625" bestFit="1" customWidth="1"/>
    <col min="13567" max="13567" width="8" customWidth="1"/>
    <col min="13568" max="13568" width="11.28515625" customWidth="1"/>
    <col min="13569" max="13569" width="43.42578125" customWidth="1"/>
    <col min="13570" max="13570" width="10" customWidth="1"/>
    <col min="13571" max="13571" width="10.28515625" customWidth="1"/>
    <col min="13572" max="13572" width="9.85546875" customWidth="1"/>
    <col min="13573" max="13581" width="10.28515625" customWidth="1"/>
    <col min="13582" max="13582" width="12.7109375" customWidth="1"/>
    <col min="13583" max="13583" width="11.42578125" customWidth="1"/>
    <col min="13584" max="13584" width="11.85546875" customWidth="1"/>
    <col min="13586" max="13586" width="9.28515625" bestFit="1" customWidth="1"/>
    <col min="13587" max="13587" width="9.85546875" bestFit="1" customWidth="1"/>
    <col min="13588" max="13588" width="9.28515625" bestFit="1" customWidth="1"/>
    <col min="13823" max="13823" width="8" customWidth="1"/>
    <col min="13824" max="13824" width="11.28515625" customWidth="1"/>
    <col min="13825" max="13825" width="43.42578125" customWidth="1"/>
    <col min="13826" max="13826" width="10" customWidth="1"/>
    <col min="13827" max="13827" width="10.28515625" customWidth="1"/>
    <col min="13828" max="13828" width="9.85546875" customWidth="1"/>
    <col min="13829" max="13837" width="10.28515625" customWidth="1"/>
    <col min="13838" max="13838" width="12.7109375" customWidth="1"/>
    <col min="13839" max="13839" width="11.42578125" customWidth="1"/>
    <col min="13840" max="13840" width="11.85546875" customWidth="1"/>
    <col min="13842" max="13842" width="9.28515625" bestFit="1" customWidth="1"/>
    <col min="13843" max="13843" width="9.85546875" bestFit="1" customWidth="1"/>
    <col min="13844" max="13844" width="9.28515625" bestFit="1" customWidth="1"/>
    <col min="14079" max="14079" width="8" customWidth="1"/>
    <col min="14080" max="14080" width="11.28515625" customWidth="1"/>
    <col min="14081" max="14081" width="43.42578125" customWidth="1"/>
    <col min="14082" max="14082" width="10" customWidth="1"/>
    <col min="14083" max="14083" width="10.28515625" customWidth="1"/>
    <col min="14084" max="14084" width="9.85546875" customWidth="1"/>
    <col min="14085" max="14093" width="10.28515625" customWidth="1"/>
    <col min="14094" max="14094" width="12.7109375" customWidth="1"/>
    <col min="14095" max="14095" width="11.42578125" customWidth="1"/>
    <col min="14096" max="14096" width="11.85546875" customWidth="1"/>
    <col min="14098" max="14098" width="9.28515625" bestFit="1" customWidth="1"/>
    <col min="14099" max="14099" width="9.85546875" bestFit="1" customWidth="1"/>
    <col min="14100" max="14100" width="9.28515625" bestFit="1" customWidth="1"/>
    <col min="14335" max="14335" width="8" customWidth="1"/>
    <col min="14336" max="14336" width="11.28515625" customWidth="1"/>
    <col min="14337" max="14337" width="43.42578125" customWidth="1"/>
    <col min="14338" max="14338" width="10" customWidth="1"/>
    <col min="14339" max="14339" width="10.28515625" customWidth="1"/>
    <col min="14340" max="14340" width="9.85546875" customWidth="1"/>
    <col min="14341" max="14349" width="10.28515625" customWidth="1"/>
    <col min="14350" max="14350" width="12.7109375" customWidth="1"/>
    <col min="14351" max="14351" width="11.42578125" customWidth="1"/>
    <col min="14352" max="14352" width="11.85546875" customWidth="1"/>
    <col min="14354" max="14354" width="9.28515625" bestFit="1" customWidth="1"/>
    <col min="14355" max="14355" width="9.85546875" bestFit="1" customWidth="1"/>
    <col min="14356" max="14356" width="9.28515625" bestFit="1" customWidth="1"/>
    <col min="14591" max="14591" width="8" customWidth="1"/>
    <col min="14592" max="14592" width="11.28515625" customWidth="1"/>
    <col min="14593" max="14593" width="43.42578125" customWidth="1"/>
    <col min="14594" max="14594" width="10" customWidth="1"/>
    <col min="14595" max="14595" width="10.28515625" customWidth="1"/>
    <col min="14596" max="14596" width="9.85546875" customWidth="1"/>
    <col min="14597" max="14605" width="10.28515625" customWidth="1"/>
    <col min="14606" max="14606" width="12.7109375" customWidth="1"/>
    <col min="14607" max="14607" width="11.42578125" customWidth="1"/>
    <col min="14608" max="14608" width="11.85546875" customWidth="1"/>
    <col min="14610" max="14610" width="9.28515625" bestFit="1" customWidth="1"/>
    <col min="14611" max="14611" width="9.85546875" bestFit="1" customWidth="1"/>
    <col min="14612" max="14612" width="9.28515625" bestFit="1" customWidth="1"/>
    <col min="14847" max="14847" width="8" customWidth="1"/>
    <col min="14848" max="14848" width="11.28515625" customWidth="1"/>
    <col min="14849" max="14849" width="43.42578125" customWidth="1"/>
    <col min="14850" max="14850" width="10" customWidth="1"/>
    <col min="14851" max="14851" width="10.28515625" customWidth="1"/>
    <col min="14852" max="14852" width="9.85546875" customWidth="1"/>
    <col min="14853" max="14861" width="10.28515625" customWidth="1"/>
    <col min="14862" max="14862" width="12.7109375" customWidth="1"/>
    <col min="14863" max="14863" width="11.42578125" customWidth="1"/>
    <col min="14864" max="14864" width="11.85546875" customWidth="1"/>
    <col min="14866" max="14866" width="9.28515625" bestFit="1" customWidth="1"/>
    <col min="14867" max="14867" width="9.85546875" bestFit="1" customWidth="1"/>
    <col min="14868" max="14868" width="9.28515625" bestFit="1" customWidth="1"/>
    <col min="15103" max="15103" width="8" customWidth="1"/>
    <col min="15104" max="15104" width="11.28515625" customWidth="1"/>
    <col min="15105" max="15105" width="43.42578125" customWidth="1"/>
    <col min="15106" max="15106" width="10" customWidth="1"/>
    <col min="15107" max="15107" width="10.28515625" customWidth="1"/>
    <col min="15108" max="15108" width="9.85546875" customWidth="1"/>
    <col min="15109" max="15117" width="10.28515625" customWidth="1"/>
    <col min="15118" max="15118" width="12.7109375" customWidth="1"/>
    <col min="15119" max="15119" width="11.42578125" customWidth="1"/>
    <col min="15120" max="15120" width="11.85546875" customWidth="1"/>
    <col min="15122" max="15122" width="9.28515625" bestFit="1" customWidth="1"/>
    <col min="15123" max="15123" width="9.85546875" bestFit="1" customWidth="1"/>
    <col min="15124" max="15124" width="9.28515625" bestFit="1" customWidth="1"/>
    <col min="15359" max="15359" width="8" customWidth="1"/>
    <col min="15360" max="15360" width="11.28515625" customWidth="1"/>
    <col min="15361" max="15361" width="43.42578125" customWidth="1"/>
    <col min="15362" max="15362" width="10" customWidth="1"/>
    <col min="15363" max="15363" width="10.28515625" customWidth="1"/>
    <col min="15364" max="15364" width="9.85546875" customWidth="1"/>
    <col min="15365" max="15373" width="10.28515625" customWidth="1"/>
    <col min="15374" max="15374" width="12.7109375" customWidth="1"/>
    <col min="15375" max="15375" width="11.42578125" customWidth="1"/>
    <col min="15376" max="15376" width="11.85546875" customWidth="1"/>
    <col min="15378" max="15378" width="9.28515625" bestFit="1" customWidth="1"/>
    <col min="15379" max="15379" width="9.85546875" bestFit="1" customWidth="1"/>
    <col min="15380" max="15380" width="9.28515625" bestFit="1" customWidth="1"/>
    <col min="15615" max="15615" width="8" customWidth="1"/>
    <col min="15616" max="15616" width="11.28515625" customWidth="1"/>
    <col min="15617" max="15617" width="43.42578125" customWidth="1"/>
    <col min="15618" max="15618" width="10" customWidth="1"/>
    <col min="15619" max="15619" width="10.28515625" customWidth="1"/>
    <col min="15620" max="15620" width="9.85546875" customWidth="1"/>
    <col min="15621" max="15629" width="10.28515625" customWidth="1"/>
    <col min="15630" max="15630" width="12.7109375" customWidth="1"/>
    <col min="15631" max="15631" width="11.42578125" customWidth="1"/>
    <col min="15632" max="15632" width="11.85546875" customWidth="1"/>
    <col min="15634" max="15634" width="9.28515625" bestFit="1" customWidth="1"/>
    <col min="15635" max="15635" width="9.85546875" bestFit="1" customWidth="1"/>
    <col min="15636" max="15636" width="9.28515625" bestFit="1" customWidth="1"/>
    <col min="15871" max="15871" width="8" customWidth="1"/>
    <col min="15872" max="15872" width="11.28515625" customWidth="1"/>
    <col min="15873" max="15873" width="43.42578125" customWidth="1"/>
    <col min="15874" max="15874" width="10" customWidth="1"/>
    <col min="15875" max="15875" width="10.28515625" customWidth="1"/>
    <col min="15876" max="15876" width="9.85546875" customWidth="1"/>
    <col min="15877" max="15885" width="10.28515625" customWidth="1"/>
    <col min="15886" max="15886" width="12.7109375" customWidth="1"/>
    <col min="15887" max="15887" width="11.42578125" customWidth="1"/>
    <col min="15888" max="15888" width="11.85546875" customWidth="1"/>
    <col min="15890" max="15890" width="9.28515625" bestFit="1" customWidth="1"/>
    <col min="15891" max="15891" width="9.85546875" bestFit="1" customWidth="1"/>
    <col min="15892" max="15892" width="9.28515625" bestFit="1" customWidth="1"/>
    <col min="16127" max="16127" width="8" customWidth="1"/>
    <col min="16128" max="16128" width="11.28515625" customWidth="1"/>
    <col min="16129" max="16129" width="43.42578125" customWidth="1"/>
    <col min="16130" max="16130" width="10" customWidth="1"/>
    <col min="16131" max="16131" width="10.28515625" customWidth="1"/>
    <col min="16132" max="16132" width="9.85546875" customWidth="1"/>
    <col min="16133" max="16141" width="10.28515625" customWidth="1"/>
    <col min="16142" max="16142" width="12.7109375" customWidth="1"/>
    <col min="16143" max="16143" width="11.42578125" customWidth="1"/>
    <col min="16144" max="16144" width="11.85546875" customWidth="1"/>
    <col min="16146" max="16146" width="9.28515625" bestFit="1" customWidth="1"/>
    <col min="16147" max="16147" width="9.85546875" bestFit="1" customWidth="1"/>
    <col min="16148" max="16148" width="9.28515625" bestFit="1" customWidth="1"/>
  </cols>
  <sheetData>
    <row r="1" spans="1:21" x14ac:dyDescent="0.25">
      <c r="A1" s="3" t="s">
        <v>95</v>
      </c>
      <c r="B1" s="4"/>
      <c r="E1" s="7"/>
      <c r="F1" s="7"/>
      <c r="G1" s="7"/>
      <c r="H1" s="7"/>
      <c r="I1" s="7"/>
      <c r="J1" s="7"/>
      <c r="K1" s="7"/>
      <c r="L1" s="7"/>
      <c r="M1" s="7"/>
      <c r="R1" s="44" t="s">
        <v>80</v>
      </c>
    </row>
    <row r="2" spans="1:21" x14ac:dyDescent="0.25">
      <c r="A2" s="5" t="s">
        <v>96</v>
      </c>
      <c r="B2" s="6"/>
      <c r="D2" s="7"/>
      <c r="F2" s="7"/>
    </row>
    <row r="3" spans="1:21" ht="8.25" customHeight="1" x14ac:dyDescent="0.25">
      <c r="A3" s="5"/>
      <c r="B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1" x14ac:dyDescent="0.25">
      <c r="A4" s="9" t="s">
        <v>97</v>
      </c>
      <c r="B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1" s="11" customFormat="1" ht="26.25" x14ac:dyDescent="0.25">
      <c r="A5" s="45" t="s">
        <v>39</v>
      </c>
      <c r="B5" s="45" t="s">
        <v>81</v>
      </c>
      <c r="C5" s="45" t="s">
        <v>53</v>
      </c>
      <c r="D5" s="45" t="s">
        <v>38</v>
      </c>
      <c r="E5" s="45" t="s">
        <v>36</v>
      </c>
      <c r="F5" s="45" t="s">
        <v>37</v>
      </c>
      <c r="G5" s="45" t="s">
        <v>43</v>
      </c>
      <c r="H5" s="45" t="s">
        <v>44</v>
      </c>
      <c r="I5" s="45" t="s">
        <v>45</v>
      </c>
      <c r="J5" s="45" t="s">
        <v>46</v>
      </c>
      <c r="K5" s="45" t="s">
        <v>47</v>
      </c>
      <c r="L5" s="45" t="s">
        <v>48</v>
      </c>
      <c r="M5" s="45" t="s">
        <v>49</v>
      </c>
      <c r="N5" s="45" t="s">
        <v>50</v>
      </c>
      <c r="O5" s="45" t="s">
        <v>51</v>
      </c>
      <c r="P5" s="45" t="s">
        <v>52</v>
      </c>
      <c r="Q5" s="46" t="s">
        <v>82</v>
      </c>
      <c r="R5" s="46" t="s">
        <v>42</v>
      </c>
    </row>
    <row r="6" spans="1:21" x14ac:dyDescent="0.25">
      <c r="A6" s="12"/>
      <c r="B6" s="13"/>
      <c r="C6" s="14" t="s">
        <v>40</v>
      </c>
      <c r="D6" s="32">
        <f>SUM(D7:D32)</f>
        <v>55438229.403999999</v>
      </c>
      <c r="E6" s="32">
        <f>SUM(E7:E32)</f>
        <v>3520009.310000001</v>
      </c>
      <c r="F6" s="32">
        <f>SUM(F7:F32)</f>
        <v>0</v>
      </c>
      <c r="G6" s="32">
        <f>SUM(G7:G32)</f>
        <v>0</v>
      </c>
      <c r="H6" s="32">
        <f>SUM(H7:H32)</f>
        <v>0</v>
      </c>
      <c r="I6" s="32">
        <f>SUM(I7:I32)</f>
        <v>0</v>
      </c>
      <c r="J6" s="32">
        <f>SUM(J7:J32)</f>
        <v>0</v>
      </c>
      <c r="K6" s="32">
        <f>SUM(K7:K32)</f>
        <v>0</v>
      </c>
      <c r="L6" s="32">
        <f>SUM(L7:L32)</f>
        <v>0</v>
      </c>
      <c r="M6" s="32">
        <f>SUM(M7:M32)</f>
        <v>0</v>
      </c>
      <c r="N6" s="32">
        <f>SUM(N7:N32)</f>
        <v>0</v>
      </c>
      <c r="O6" s="32">
        <f>SUM(O7:O32)</f>
        <v>0</v>
      </c>
      <c r="P6" s="32">
        <f>SUM(P7:P32)</f>
        <v>0</v>
      </c>
      <c r="Q6" s="32">
        <f>SUM(Q7:Q32)</f>
        <v>3520009.310000001</v>
      </c>
      <c r="R6" s="33">
        <f>Q6/D6</f>
        <v>6.3494259247500864E-2</v>
      </c>
      <c r="T6" s="7"/>
      <c r="U6" s="7"/>
    </row>
    <row r="7" spans="1:21" ht="26.25" x14ac:dyDescent="0.25">
      <c r="A7" s="37">
        <v>1554</v>
      </c>
      <c r="B7" s="15" t="s">
        <v>33</v>
      </c>
      <c r="C7" s="16" t="s">
        <v>55</v>
      </c>
      <c r="D7" s="42">
        <v>1165685</v>
      </c>
      <c r="E7" s="38">
        <v>0</v>
      </c>
      <c r="F7" s="38"/>
      <c r="G7" s="42"/>
      <c r="H7" s="17"/>
      <c r="I7" s="17"/>
      <c r="J7" s="17"/>
      <c r="K7" s="17"/>
      <c r="L7" s="17"/>
      <c r="M7" s="17"/>
      <c r="N7" s="17"/>
      <c r="O7" s="17"/>
      <c r="P7" s="17"/>
      <c r="Q7" s="34">
        <f t="shared" ref="Q7:Q32" si="0">E7+F7+G7+H7+I7+J7+K7+L7+M7+N7+O7+P7</f>
        <v>0</v>
      </c>
      <c r="R7" s="33">
        <f t="shared" ref="R7:R32" si="1">Q7/D7</f>
        <v>0</v>
      </c>
      <c r="T7" s="7"/>
    </row>
    <row r="8" spans="1:21" ht="26.25" x14ac:dyDescent="0.25">
      <c r="A8" s="37">
        <v>1555</v>
      </c>
      <c r="B8" s="15" t="s">
        <v>33</v>
      </c>
      <c r="C8" s="16" t="s">
        <v>56</v>
      </c>
      <c r="D8" s="42">
        <v>99999.999999999956</v>
      </c>
      <c r="E8" s="38">
        <v>0</v>
      </c>
      <c r="F8" s="38"/>
      <c r="G8" s="42"/>
      <c r="H8" s="17"/>
      <c r="I8" s="17"/>
      <c r="J8" s="17"/>
      <c r="K8" s="17"/>
      <c r="L8" s="17"/>
      <c r="M8" s="17"/>
      <c r="N8" s="17"/>
      <c r="O8" s="17"/>
      <c r="P8" s="17"/>
      <c r="Q8" s="34">
        <f>E8+F8+G8+H8+I8+J8+K8+L8+M8+N8+O8+P8</f>
        <v>0</v>
      </c>
      <c r="R8" s="33">
        <f t="shared" si="1"/>
        <v>0</v>
      </c>
      <c r="T8" s="7"/>
    </row>
    <row r="9" spans="1:21" x14ac:dyDescent="0.25">
      <c r="A9" s="37">
        <v>1551</v>
      </c>
      <c r="B9" s="15" t="s">
        <v>33</v>
      </c>
      <c r="C9" s="16" t="s">
        <v>83</v>
      </c>
      <c r="D9" s="42">
        <v>3716364.9999999981</v>
      </c>
      <c r="E9" s="38">
        <v>232513.03</v>
      </c>
      <c r="F9" s="38"/>
      <c r="G9" s="42"/>
      <c r="H9" s="17"/>
      <c r="I9" s="17"/>
      <c r="J9" s="17"/>
      <c r="K9" s="17"/>
      <c r="L9" s="17"/>
      <c r="M9" s="17"/>
      <c r="N9" s="17"/>
      <c r="O9" s="17"/>
      <c r="P9" s="17"/>
      <c r="Q9" s="34">
        <f t="shared" si="0"/>
        <v>232513.03</v>
      </c>
      <c r="R9" s="33">
        <f t="shared" si="1"/>
        <v>6.2564637757593813E-2</v>
      </c>
      <c r="T9" s="7"/>
    </row>
    <row r="10" spans="1:21" x14ac:dyDescent="0.25">
      <c r="A10" s="37">
        <v>1560</v>
      </c>
      <c r="B10" s="15" t="s">
        <v>33</v>
      </c>
      <c r="C10" s="16" t="s">
        <v>84</v>
      </c>
      <c r="D10" s="42">
        <v>10000</v>
      </c>
      <c r="E10" s="38">
        <v>0</v>
      </c>
      <c r="F10" s="38"/>
      <c r="G10" s="42"/>
      <c r="H10" s="17"/>
      <c r="I10" s="17"/>
      <c r="J10" s="17"/>
      <c r="K10" s="17"/>
      <c r="L10" s="17"/>
      <c r="M10" s="17"/>
      <c r="N10" s="17"/>
      <c r="O10" s="17"/>
      <c r="P10" s="17"/>
      <c r="Q10" s="34">
        <f t="shared" si="0"/>
        <v>0</v>
      </c>
      <c r="R10" s="33">
        <f t="shared" si="1"/>
        <v>0</v>
      </c>
      <c r="T10" s="7"/>
    </row>
    <row r="11" spans="1:21" x14ac:dyDescent="0.25">
      <c r="A11" s="37">
        <v>5002</v>
      </c>
      <c r="B11" s="15" t="s">
        <v>34</v>
      </c>
      <c r="C11" s="16" t="s">
        <v>85</v>
      </c>
      <c r="D11" s="42">
        <v>16317823.999999991</v>
      </c>
      <c r="E11" s="38">
        <v>1296434.3899999999</v>
      </c>
      <c r="F11" s="38"/>
      <c r="G11" s="42"/>
      <c r="H11" s="17"/>
      <c r="I11" s="17"/>
      <c r="J11" s="17"/>
      <c r="K11" s="17"/>
      <c r="L11" s="17"/>
      <c r="M11" s="17"/>
      <c r="N11" s="17"/>
      <c r="O11" s="17"/>
      <c r="P11" s="17"/>
      <c r="Q11" s="34">
        <f t="shared" si="0"/>
        <v>1296434.3899999999</v>
      </c>
      <c r="R11" s="33">
        <f t="shared" si="1"/>
        <v>7.9448974936854364E-2</v>
      </c>
      <c r="T11" s="7"/>
    </row>
    <row r="12" spans="1:21" x14ac:dyDescent="0.25">
      <c r="A12" s="37">
        <v>5003</v>
      </c>
      <c r="B12" s="15" t="s">
        <v>34</v>
      </c>
      <c r="C12" s="16" t="s">
        <v>86</v>
      </c>
      <c r="D12" s="42">
        <v>7506030.9999999814</v>
      </c>
      <c r="E12" s="38">
        <v>545181.93000000005</v>
      </c>
      <c r="F12" s="38"/>
      <c r="G12" s="42"/>
      <c r="H12" s="17"/>
      <c r="I12" s="17"/>
      <c r="J12" s="17"/>
      <c r="K12" s="17"/>
      <c r="L12" s="17"/>
      <c r="M12" s="17"/>
      <c r="N12" s="17"/>
      <c r="O12" s="17"/>
      <c r="P12" s="17"/>
      <c r="Q12" s="34">
        <f t="shared" si="0"/>
        <v>545181.93000000005</v>
      </c>
      <c r="R12" s="33">
        <f t="shared" si="1"/>
        <v>7.2632517771376304E-2</v>
      </c>
      <c r="T12" s="7"/>
    </row>
    <row r="13" spans="1:21" ht="26.25" x14ac:dyDescent="0.25">
      <c r="A13" s="37">
        <v>5005</v>
      </c>
      <c r="B13" s="15" t="s">
        <v>34</v>
      </c>
      <c r="C13" s="16" t="s">
        <v>87</v>
      </c>
      <c r="D13" s="42">
        <v>400795.99999999983</v>
      </c>
      <c r="E13" s="38">
        <v>23617</v>
      </c>
      <c r="F13" s="38"/>
      <c r="G13" s="42"/>
      <c r="H13" s="17"/>
      <c r="I13" s="17"/>
      <c r="J13" s="17"/>
      <c r="K13" s="17"/>
      <c r="L13" s="17"/>
      <c r="M13" s="17"/>
      <c r="N13" s="17"/>
      <c r="O13" s="17"/>
      <c r="P13" s="17"/>
      <c r="Q13" s="34">
        <f t="shared" si="0"/>
        <v>23617</v>
      </c>
      <c r="R13" s="33">
        <f t="shared" si="1"/>
        <v>5.8925238774838101E-2</v>
      </c>
      <c r="T13" s="7"/>
    </row>
    <row r="14" spans="1:21" x14ac:dyDescent="0.25">
      <c r="A14" s="37">
        <v>5008</v>
      </c>
      <c r="B14" s="15" t="s">
        <v>34</v>
      </c>
      <c r="C14" s="16" t="s">
        <v>88</v>
      </c>
      <c r="D14" s="42">
        <v>895182</v>
      </c>
      <c r="E14" s="38">
        <v>3623</v>
      </c>
      <c r="F14" s="38"/>
      <c r="G14" s="42"/>
      <c r="H14" s="17"/>
      <c r="I14" s="17"/>
      <c r="J14" s="17"/>
      <c r="K14" s="17"/>
      <c r="L14" s="17"/>
      <c r="M14" s="17"/>
      <c r="N14" s="17"/>
      <c r="O14" s="17"/>
      <c r="P14" s="17"/>
      <c r="Q14" s="34">
        <f t="shared" si="0"/>
        <v>3623</v>
      </c>
      <c r="R14" s="33">
        <f t="shared" si="1"/>
        <v>4.0472216822947738E-3</v>
      </c>
      <c r="T14" s="7"/>
    </row>
    <row r="15" spans="1:21" x14ac:dyDescent="0.25">
      <c r="A15" s="37">
        <v>5050</v>
      </c>
      <c r="B15" s="15" t="s">
        <v>34</v>
      </c>
      <c r="C15" s="16" t="s">
        <v>62</v>
      </c>
      <c r="D15" s="42">
        <v>53299.99999999992</v>
      </c>
      <c r="E15" s="38">
        <v>5365.880000000001</v>
      </c>
      <c r="F15" s="38"/>
      <c r="G15" s="42"/>
      <c r="H15" s="17"/>
      <c r="I15" s="17"/>
      <c r="J15" s="17"/>
      <c r="K15" s="17"/>
      <c r="L15" s="17"/>
      <c r="M15" s="17"/>
      <c r="N15" s="17"/>
      <c r="O15" s="17"/>
      <c r="P15" s="17"/>
      <c r="Q15" s="34">
        <f t="shared" si="0"/>
        <v>5365.880000000001</v>
      </c>
      <c r="R15" s="33">
        <f t="shared" si="1"/>
        <v>0.10067317073170749</v>
      </c>
      <c r="T15" s="7"/>
    </row>
    <row r="16" spans="1:21" x14ac:dyDescent="0.25">
      <c r="A16" s="37">
        <v>5060</v>
      </c>
      <c r="B16" s="15" t="s">
        <v>34</v>
      </c>
      <c r="C16" s="16" t="s">
        <v>89</v>
      </c>
      <c r="D16" s="42">
        <v>8267924.4040000178</v>
      </c>
      <c r="E16" s="38">
        <v>636044.85000000091</v>
      </c>
      <c r="F16" s="38"/>
      <c r="G16" s="42"/>
      <c r="H16" s="17"/>
      <c r="I16" s="17"/>
      <c r="J16" s="17"/>
      <c r="K16" s="17"/>
      <c r="L16" s="17"/>
      <c r="M16" s="17"/>
      <c r="N16" s="17"/>
      <c r="O16" s="17"/>
      <c r="P16" s="17"/>
      <c r="Q16" s="34">
        <f t="shared" si="0"/>
        <v>636044.85000000091</v>
      </c>
      <c r="R16" s="33">
        <f t="shared" si="1"/>
        <v>7.6929204830692779E-2</v>
      </c>
      <c r="T16" s="7"/>
    </row>
    <row r="17" spans="1:20" x14ac:dyDescent="0.25">
      <c r="A17" s="37">
        <v>5500</v>
      </c>
      <c r="B17" s="15" t="s">
        <v>34</v>
      </c>
      <c r="C17" s="16" t="s">
        <v>64</v>
      </c>
      <c r="D17" s="42">
        <v>1245339.9999999951</v>
      </c>
      <c r="E17" s="38">
        <v>84013.149999999951</v>
      </c>
      <c r="F17" s="38"/>
      <c r="G17" s="42"/>
      <c r="H17" s="17"/>
      <c r="I17" s="17"/>
      <c r="J17" s="17"/>
      <c r="K17" s="17"/>
      <c r="L17" s="17"/>
      <c r="M17" s="17"/>
      <c r="N17" s="17"/>
      <c r="O17" s="17"/>
      <c r="P17" s="17"/>
      <c r="Q17" s="34">
        <f t="shared" si="0"/>
        <v>84013.149999999951</v>
      </c>
      <c r="R17" s="33">
        <f t="shared" si="1"/>
        <v>6.746201840461262E-2</v>
      </c>
      <c r="T17" s="7"/>
    </row>
    <row r="18" spans="1:20" x14ac:dyDescent="0.25">
      <c r="A18" s="37">
        <v>5503</v>
      </c>
      <c r="B18" s="15" t="s">
        <v>34</v>
      </c>
      <c r="C18" s="16" t="s">
        <v>65</v>
      </c>
      <c r="D18" s="42">
        <v>183381.99999999991</v>
      </c>
      <c r="E18" s="38">
        <v>10307.049999999999</v>
      </c>
      <c r="F18" s="38"/>
      <c r="G18" s="42"/>
      <c r="H18" s="17"/>
      <c r="I18" s="17"/>
      <c r="J18" s="17"/>
      <c r="K18" s="17"/>
      <c r="L18" s="17"/>
      <c r="M18" s="17"/>
      <c r="N18" s="17"/>
      <c r="O18" s="17"/>
      <c r="P18" s="17"/>
      <c r="Q18" s="34">
        <f t="shared" si="0"/>
        <v>10307.049999999999</v>
      </c>
      <c r="R18" s="33">
        <f t="shared" si="1"/>
        <v>5.6205352760903493E-2</v>
      </c>
      <c r="T18" s="7"/>
    </row>
    <row r="19" spans="1:20" x14ac:dyDescent="0.25">
      <c r="A19" s="37">
        <v>5504</v>
      </c>
      <c r="B19" s="15" t="s">
        <v>34</v>
      </c>
      <c r="C19" s="16" t="s">
        <v>90</v>
      </c>
      <c r="D19" s="42">
        <v>125085.9999999999</v>
      </c>
      <c r="E19" s="38">
        <v>8993.41</v>
      </c>
      <c r="F19" s="38"/>
      <c r="G19" s="42"/>
      <c r="H19" s="17"/>
      <c r="I19" s="17"/>
      <c r="J19" s="17"/>
      <c r="K19" s="17"/>
      <c r="L19" s="17"/>
      <c r="M19" s="17"/>
      <c r="N19" s="17"/>
      <c r="O19" s="17"/>
      <c r="P19" s="17"/>
      <c r="Q19" s="34">
        <f t="shared" si="0"/>
        <v>8993.41</v>
      </c>
      <c r="R19" s="33">
        <f t="shared" si="1"/>
        <v>7.1897814303759078E-2</v>
      </c>
      <c r="T19" s="7"/>
    </row>
    <row r="20" spans="1:20" x14ac:dyDescent="0.25">
      <c r="A20" s="37">
        <v>5511</v>
      </c>
      <c r="B20" s="15" t="s">
        <v>34</v>
      </c>
      <c r="C20" s="16" t="s">
        <v>67</v>
      </c>
      <c r="D20" s="42">
        <v>3331908.0000000112</v>
      </c>
      <c r="E20" s="38">
        <v>210025.74999999991</v>
      </c>
      <c r="F20" s="38"/>
      <c r="G20" s="42"/>
      <c r="H20" s="17"/>
      <c r="I20" s="17"/>
      <c r="J20" s="17"/>
      <c r="K20" s="17"/>
      <c r="L20" s="17"/>
      <c r="M20" s="17"/>
      <c r="N20" s="17"/>
      <c r="O20" s="17"/>
      <c r="P20" s="17"/>
      <c r="Q20" s="34">
        <f t="shared" si="0"/>
        <v>210025.74999999991</v>
      </c>
      <c r="R20" s="33">
        <f t="shared" si="1"/>
        <v>6.303467862858135E-2</v>
      </c>
      <c r="T20" s="7"/>
    </row>
    <row r="21" spans="1:20" x14ac:dyDescent="0.25">
      <c r="A21" s="37">
        <v>5513</v>
      </c>
      <c r="B21" s="15" t="s">
        <v>34</v>
      </c>
      <c r="C21" s="16" t="s">
        <v>91</v>
      </c>
      <c r="D21" s="42">
        <v>3616550.0000000061</v>
      </c>
      <c r="E21" s="38">
        <v>165500.44</v>
      </c>
      <c r="F21" s="38"/>
      <c r="G21" s="42"/>
      <c r="H21" s="17"/>
      <c r="I21" s="17"/>
      <c r="J21" s="17"/>
      <c r="K21" s="17"/>
      <c r="L21" s="17"/>
      <c r="M21" s="17"/>
      <c r="N21" s="17"/>
      <c r="O21" s="17"/>
      <c r="P21" s="17"/>
      <c r="Q21" s="34">
        <f t="shared" si="0"/>
        <v>165500.44</v>
      </c>
      <c r="R21" s="33">
        <f t="shared" si="1"/>
        <v>4.5761966515048796E-2</v>
      </c>
      <c r="T21" s="7"/>
    </row>
    <row r="22" spans="1:20" x14ac:dyDescent="0.25">
      <c r="A22" s="37">
        <v>5514</v>
      </c>
      <c r="B22" s="15" t="s">
        <v>34</v>
      </c>
      <c r="C22" s="16" t="s">
        <v>69</v>
      </c>
      <c r="D22" s="42">
        <v>944999.99999999965</v>
      </c>
      <c r="E22" s="38">
        <v>15042.29</v>
      </c>
      <c r="F22" s="38"/>
      <c r="G22" s="42"/>
      <c r="H22" s="17"/>
      <c r="I22" s="17"/>
      <c r="J22" s="17"/>
      <c r="K22" s="17"/>
      <c r="L22" s="17"/>
      <c r="M22" s="17"/>
      <c r="N22" s="17"/>
      <c r="O22" s="17"/>
      <c r="P22" s="17"/>
      <c r="Q22" s="34">
        <f t="shared" si="0"/>
        <v>15042.29</v>
      </c>
      <c r="R22" s="33">
        <f t="shared" si="1"/>
        <v>1.5917767195767204E-2</v>
      </c>
      <c r="T22" s="7"/>
    </row>
    <row r="23" spans="1:20" ht="26.25" x14ac:dyDescent="0.25">
      <c r="A23" s="37">
        <v>5515</v>
      </c>
      <c r="B23" s="15" t="s">
        <v>34</v>
      </c>
      <c r="C23" s="16" t="s">
        <v>70</v>
      </c>
      <c r="D23" s="42">
        <v>840536.99999999732</v>
      </c>
      <c r="E23" s="38">
        <v>36814.970000000008</v>
      </c>
      <c r="F23" s="38"/>
      <c r="G23" s="42"/>
      <c r="H23" s="17"/>
      <c r="I23" s="17"/>
      <c r="J23" s="17"/>
      <c r="K23" s="17"/>
      <c r="L23" s="17"/>
      <c r="M23" s="17"/>
      <c r="N23" s="17"/>
      <c r="O23" s="17"/>
      <c r="P23" s="17"/>
      <c r="Q23" s="34">
        <f t="shared" si="0"/>
        <v>36814.970000000008</v>
      </c>
      <c r="R23" s="33">
        <f t="shared" si="1"/>
        <v>4.3799344942578526E-2</v>
      </c>
      <c r="T23" s="7"/>
    </row>
    <row r="24" spans="1:20" x14ac:dyDescent="0.25">
      <c r="A24" s="37">
        <v>5521</v>
      </c>
      <c r="B24" s="15" t="s">
        <v>34</v>
      </c>
      <c r="C24" s="16" t="s">
        <v>71</v>
      </c>
      <c r="D24" s="42">
        <v>2685920</v>
      </c>
      <c r="E24" s="38">
        <v>114788.6899999999</v>
      </c>
      <c r="F24" s="38"/>
      <c r="G24" s="42"/>
      <c r="H24" s="17"/>
      <c r="I24" s="17"/>
      <c r="J24" s="17"/>
      <c r="K24" s="17"/>
      <c r="L24" s="17"/>
      <c r="M24" s="17"/>
      <c r="N24" s="17"/>
      <c r="O24" s="17"/>
      <c r="P24" s="17"/>
      <c r="Q24" s="34">
        <f t="shared" si="0"/>
        <v>114788.6899999999</v>
      </c>
      <c r="R24" s="33">
        <f t="shared" si="1"/>
        <v>4.2737196193483012E-2</v>
      </c>
      <c r="T24" s="7"/>
    </row>
    <row r="25" spans="1:20" x14ac:dyDescent="0.25">
      <c r="A25" s="37">
        <v>5522</v>
      </c>
      <c r="B25" s="15" t="s">
        <v>34</v>
      </c>
      <c r="C25" s="16" t="s">
        <v>72</v>
      </c>
      <c r="D25" s="42">
        <v>169120</v>
      </c>
      <c r="E25" s="38">
        <v>10252.629999999999</v>
      </c>
      <c r="F25" s="38"/>
      <c r="G25" s="42"/>
      <c r="H25" s="17"/>
      <c r="I25" s="17"/>
      <c r="J25" s="17"/>
      <c r="K25" s="17"/>
      <c r="L25" s="17"/>
      <c r="M25" s="17"/>
      <c r="N25" s="17"/>
      <c r="O25" s="17"/>
      <c r="P25" s="17"/>
      <c r="Q25" s="34">
        <f t="shared" si="0"/>
        <v>10252.629999999999</v>
      </c>
      <c r="R25" s="33">
        <f t="shared" si="1"/>
        <v>6.062340350047303E-2</v>
      </c>
      <c r="T25" s="7"/>
    </row>
    <row r="26" spans="1:20" x14ac:dyDescent="0.25">
      <c r="A26" s="37">
        <v>5524</v>
      </c>
      <c r="B26" s="15" t="s">
        <v>34</v>
      </c>
      <c r="C26" s="16" t="s">
        <v>73</v>
      </c>
      <c r="D26" s="42">
        <v>2008430.0000000061</v>
      </c>
      <c r="E26" s="38">
        <v>55059.57999999998</v>
      </c>
      <c r="F26" s="38"/>
      <c r="G26" s="42"/>
      <c r="H26" s="17"/>
      <c r="I26" s="17"/>
      <c r="J26" s="17"/>
      <c r="K26" s="17"/>
      <c r="L26" s="17"/>
      <c r="M26" s="17"/>
      <c r="N26" s="17"/>
      <c r="O26" s="17"/>
      <c r="P26" s="17"/>
      <c r="Q26" s="34">
        <f t="shared" si="0"/>
        <v>55059.57999999998</v>
      </c>
      <c r="R26" s="33">
        <f t="shared" si="1"/>
        <v>2.7414238982687876E-2</v>
      </c>
      <c r="T26" s="7"/>
    </row>
    <row r="27" spans="1:20" ht="26.25" x14ac:dyDescent="0.25">
      <c r="A27" s="37">
        <v>5525</v>
      </c>
      <c r="B27" s="15" t="s">
        <v>34</v>
      </c>
      <c r="C27" s="16" t="s">
        <v>74</v>
      </c>
      <c r="D27" s="42">
        <v>190000</v>
      </c>
      <c r="E27" s="38">
        <v>19165.97</v>
      </c>
      <c r="F27" s="38"/>
      <c r="G27" s="42"/>
      <c r="H27" s="17"/>
      <c r="I27" s="17"/>
      <c r="J27" s="17"/>
      <c r="K27" s="17"/>
      <c r="L27" s="17"/>
      <c r="M27" s="17"/>
      <c r="N27" s="17"/>
      <c r="O27" s="17"/>
      <c r="P27" s="17"/>
      <c r="Q27" s="34">
        <f t="shared" si="0"/>
        <v>19165.97</v>
      </c>
      <c r="R27" s="33">
        <f t="shared" si="1"/>
        <v>0.10087352631578948</v>
      </c>
      <c r="T27" s="7"/>
    </row>
    <row r="28" spans="1:20" x14ac:dyDescent="0.25">
      <c r="A28" s="37">
        <v>5531</v>
      </c>
      <c r="B28" s="15" t="s">
        <v>34</v>
      </c>
      <c r="C28" s="16" t="s">
        <v>75</v>
      </c>
      <c r="D28" s="42">
        <v>96000</v>
      </c>
      <c r="E28" s="38">
        <v>434</v>
      </c>
      <c r="F28" s="38"/>
      <c r="G28" s="42"/>
      <c r="H28" s="17"/>
      <c r="I28" s="17"/>
      <c r="J28" s="17"/>
      <c r="K28" s="17"/>
      <c r="L28" s="17"/>
      <c r="M28" s="17"/>
      <c r="N28" s="17"/>
      <c r="O28" s="17"/>
      <c r="P28" s="17"/>
      <c r="Q28" s="34">
        <f t="shared" si="0"/>
        <v>434</v>
      </c>
      <c r="R28" s="33">
        <f t="shared" si="1"/>
        <v>4.5208333333333333E-3</v>
      </c>
      <c r="T28" s="7"/>
    </row>
    <row r="29" spans="1:20" x14ac:dyDescent="0.25">
      <c r="A29" s="37">
        <v>5532</v>
      </c>
      <c r="B29" s="15" t="s">
        <v>34</v>
      </c>
      <c r="C29" s="16" t="s">
        <v>92</v>
      </c>
      <c r="D29" s="42">
        <v>454728.00000000029</v>
      </c>
      <c r="E29" s="38">
        <v>7016.0500000000011</v>
      </c>
      <c r="F29" s="38"/>
      <c r="G29" s="42"/>
      <c r="H29" s="17"/>
      <c r="I29" s="17"/>
      <c r="J29" s="17"/>
      <c r="K29" s="17"/>
      <c r="L29" s="17"/>
      <c r="M29" s="17"/>
      <c r="N29" s="17"/>
      <c r="O29" s="17"/>
      <c r="P29" s="17"/>
      <c r="Q29" s="34">
        <f t="shared" si="0"/>
        <v>7016.0500000000011</v>
      </c>
      <c r="R29" s="33">
        <f t="shared" si="1"/>
        <v>1.5429113667950944E-2</v>
      </c>
      <c r="T29" s="7"/>
    </row>
    <row r="30" spans="1:20" x14ac:dyDescent="0.25">
      <c r="A30" s="37">
        <v>5539</v>
      </c>
      <c r="B30" s="15" t="s">
        <v>34</v>
      </c>
      <c r="C30" s="16" t="s">
        <v>77</v>
      </c>
      <c r="D30" s="42">
        <v>36329.999999999971</v>
      </c>
      <c r="E30" s="38">
        <v>631.67000000000007</v>
      </c>
      <c r="F30" s="38"/>
      <c r="G30" s="42"/>
      <c r="H30" s="17"/>
      <c r="I30" s="17"/>
      <c r="J30" s="17"/>
      <c r="K30" s="17"/>
      <c r="L30" s="17"/>
      <c r="M30" s="17"/>
      <c r="N30" s="17"/>
      <c r="O30" s="17"/>
      <c r="P30" s="17"/>
      <c r="Q30" s="34">
        <f t="shared" si="0"/>
        <v>631.67000000000007</v>
      </c>
      <c r="R30" s="33">
        <f t="shared" si="1"/>
        <v>1.7387007982383722E-2</v>
      </c>
      <c r="T30" s="7"/>
    </row>
    <row r="31" spans="1:20" x14ac:dyDescent="0.25">
      <c r="A31" s="37">
        <v>5540</v>
      </c>
      <c r="B31" s="15" t="s">
        <v>34</v>
      </c>
      <c r="C31" s="16" t="s">
        <v>78</v>
      </c>
      <c r="D31" s="42">
        <v>1005521.000000003</v>
      </c>
      <c r="E31" s="38">
        <v>36130.669999999991</v>
      </c>
      <c r="F31" s="38"/>
      <c r="G31" s="42"/>
      <c r="H31" s="17"/>
      <c r="I31" s="17"/>
      <c r="J31" s="17"/>
      <c r="K31" s="17"/>
      <c r="L31" s="17"/>
      <c r="M31" s="17"/>
      <c r="N31" s="17"/>
      <c r="O31" s="17"/>
      <c r="P31" s="17"/>
      <c r="Q31" s="34">
        <f t="shared" si="0"/>
        <v>36130.669999999991</v>
      </c>
      <c r="R31" s="33">
        <f t="shared" si="1"/>
        <v>3.5932287838841635E-2</v>
      </c>
      <c r="T31" s="7"/>
    </row>
    <row r="32" spans="1:20" x14ac:dyDescent="0.25">
      <c r="A32" s="37">
        <v>6010</v>
      </c>
      <c r="B32" s="15" t="s">
        <v>34</v>
      </c>
      <c r="C32" s="16" t="s">
        <v>93</v>
      </c>
      <c r="D32" s="42">
        <v>71270.000000000247</v>
      </c>
      <c r="E32" s="38">
        <v>3052.91</v>
      </c>
      <c r="F32" s="38"/>
      <c r="G32" s="42"/>
      <c r="H32" s="17"/>
      <c r="I32" s="17"/>
      <c r="J32" s="17"/>
      <c r="K32" s="17"/>
      <c r="L32" s="17"/>
      <c r="M32" s="17"/>
      <c r="N32" s="17"/>
      <c r="O32" s="17"/>
      <c r="P32" s="17"/>
      <c r="Q32" s="34">
        <f t="shared" si="0"/>
        <v>3052.91</v>
      </c>
      <c r="R32" s="33">
        <f t="shared" si="1"/>
        <v>4.2835835554931798E-2</v>
      </c>
      <c r="T32" s="7"/>
    </row>
    <row r="33" spans="1:29" x14ac:dyDescent="0.25">
      <c r="A33" s="39"/>
      <c r="B33" s="19"/>
      <c r="C33" s="2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T33" s="7"/>
    </row>
    <row r="34" spans="1:29" x14ac:dyDescent="0.25">
      <c r="A34" s="9" t="s">
        <v>99</v>
      </c>
      <c r="B34" s="1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29" s="11" customFormat="1" ht="26.25" x14ac:dyDescent="0.25">
      <c r="A35" s="45" t="s">
        <v>39</v>
      </c>
      <c r="B35" s="45" t="s">
        <v>81</v>
      </c>
      <c r="C35" s="45" t="s">
        <v>53</v>
      </c>
      <c r="D35" s="45" t="s">
        <v>38</v>
      </c>
      <c r="E35" s="45" t="s">
        <v>36</v>
      </c>
      <c r="F35" s="45" t="s">
        <v>37</v>
      </c>
      <c r="G35" s="45" t="s">
        <v>43</v>
      </c>
      <c r="H35" s="45" t="s">
        <v>44</v>
      </c>
      <c r="I35" s="45" t="s">
        <v>45</v>
      </c>
      <c r="J35" s="45" t="s">
        <v>46</v>
      </c>
      <c r="K35" s="45" t="s">
        <v>47</v>
      </c>
      <c r="L35" s="45" t="s">
        <v>48</v>
      </c>
      <c r="M35" s="45" t="s">
        <v>49</v>
      </c>
      <c r="N35" s="45" t="s">
        <v>50</v>
      </c>
      <c r="O35" s="45" t="s">
        <v>51</v>
      </c>
      <c r="P35" s="45" t="s">
        <v>52</v>
      </c>
      <c r="Q35" s="46" t="s">
        <v>82</v>
      </c>
      <c r="R35" s="46" t="s">
        <v>42</v>
      </c>
    </row>
    <row r="36" spans="1:29" x14ac:dyDescent="0.25">
      <c r="A36" s="12"/>
      <c r="B36" s="13"/>
      <c r="C36" s="14" t="s">
        <v>40</v>
      </c>
      <c r="D36" s="32">
        <f>SUM(D37:D62)</f>
        <v>53919885.403999999</v>
      </c>
      <c r="E36" s="32">
        <f>SUM(E37:E62)</f>
        <v>3287496.2800000007</v>
      </c>
      <c r="F36" s="32">
        <f>SUM(F37:F62)</f>
        <v>0</v>
      </c>
      <c r="G36" s="32">
        <f>SUM(G37:G62)</f>
        <v>0</v>
      </c>
      <c r="H36" s="32">
        <f>SUM(H37:H62)</f>
        <v>0</v>
      </c>
      <c r="I36" s="32">
        <f>SUM(I37:I62)</f>
        <v>0</v>
      </c>
      <c r="J36" s="32">
        <f>SUM(J37:J62)</f>
        <v>0</v>
      </c>
      <c r="K36" s="32">
        <f>SUM(K37:K62)</f>
        <v>0</v>
      </c>
      <c r="L36" s="32">
        <f>SUM(L37:L62)</f>
        <v>0</v>
      </c>
      <c r="M36" s="32">
        <f>SUM(M37:M62)</f>
        <v>0</v>
      </c>
      <c r="N36" s="32">
        <f>SUM(N37:N62)</f>
        <v>0</v>
      </c>
      <c r="O36" s="32">
        <f>SUM(O37:O62)</f>
        <v>0</v>
      </c>
      <c r="P36" s="32">
        <f>SUM(P37:P62)</f>
        <v>0</v>
      </c>
      <c r="Q36" s="32">
        <f>SUM(Q37:Q62)</f>
        <v>3287496.2800000007</v>
      </c>
      <c r="R36" s="33">
        <f>Q36/D36</f>
        <v>6.0970016077892493E-2</v>
      </c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26.25" x14ac:dyDescent="0.25">
      <c r="A37" s="52">
        <v>1554</v>
      </c>
      <c r="B37" s="51" t="s">
        <v>33</v>
      </c>
      <c r="C37" s="58" t="s">
        <v>55</v>
      </c>
      <c r="D37" s="42">
        <v>1165685</v>
      </c>
      <c r="E37" s="38">
        <v>0</v>
      </c>
      <c r="F37" s="3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4">
        <f t="shared" ref="Q37:Q62" si="2">E37+F37+G37+H37+I37+J37+K37+L37+M37+N37+O37+P37</f>
        <v>0</v>
      </c>
      <c r="R37" s="33">
        <f t="shared" ref="R37:R62" si="3">Q37/D37</f>
        <v>0</v>
      </c>
      <c r="T37" s="7"/>
    </row>
    <row r="38" spans="1:29" ht="26.25" x14ac:dyDescent="0.25">
      <c r="A38" s="41">
        <v>1555</v>
      </c>
      <c r="B38" s="53" t="s">
        <v>33</v>
      </c>
      <c r="C38" s="54" t="s">
        <v>56</v>
      </c>
      <c r="D38" s="42">
        <v>99999.999999999985</v>
      </c>
      <c r="E38" s="38">
        <v>0</v>
      </c>
      <c r="F38" s="3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34">
        <f t="shared" si="2"/>
        <v>0</v>
      </c>
      <c r="R38" s="33">
        <f t="shared" si="3"/>
        <v>0</v>
      </c>
      <c r="T38" s="7"/>
    </row>
    <row r="39" spans="1:29" x14ac:dyDescent="0.25">
      <c r="A39" s="41">
        <v>1551</v>
      </c>
      <c r="B39" s="53" t="s">
        <v>33</v>
      </c>
      <c r="C39" s="54" t="s">
        <v>83</v>
      </c>
      <c r="D39" s="42">
        <v>2462000</v>
      </c>
      <c r="E39" s="38">
        <v>0</v>
      </c>
      <c r="F39" s="3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34">
        <f t="shared" si="2"/>
        <v>0</v>
      </c>
      <c r="R39" s="33">
        <f t="shared" si="3"/>
        <v>0</v>
      </c>
      <c r="T39" s="7"/>
    </row>
    <row r="40" spans="1:29" x14ac:dyDescent="0.25">
      <c r="A40" s="41">
        <v>1560</v>
      </c>
      <c r="B40" s="53" t="s">
        <v>33</v>
      </c>
      <c r="C40" s="54" t="s">
        <v>84</v>
      </c>
      <c r="D40" s="42">
        <v>10000</v>
      </c>
      <c r="E40" s="38">
        <v>0</v>
      </c>
      <c r="F40" s="3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34">
        <f t="shared" si="2"/>
        <v>0</v>
      </c>
      <c r="R40" s="33">
        <f t="shared" si="3"/>
        <v>0</v>
      </c>
      <c r="T40" s="7"/>
    </row>
    <row r="41" spans="1:29" x14ac:dyDescent="0.25">
      <c r="A41" s="37">
        <v>5002</v>
      </c>
      <c r="B41" s="15" t="s">
        <v>34</v>
      </c>
      <c r="C41" s="16" t="s">
        <v>85</v>
      </c>
      <c r="D41" s="42">
        <v>16317824</v>
      </c>
      <c r="E41" s="38">
        <v>1296434.3899999999</v>
      </c>
      <c r="F41" s="3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34">
        <f t="shared" si="2"/>
        <v>1296434.3899999999</v>
      </c>
      <c r="R41" s="33">
        <f t="shared" si="3"/>
        <v>7.9448974936854322E-2</v>
      </c>
      <c r="T41" s="7"/>
    </row>
    <row r="42" spans="1:29" x14ac:dyDescent="0.25">
      <c r="A42" s="37">
        <v>5003</v>
      </c>
      <c r="B42" s="15" t="s">
        <v>34</v>
      </c>
      <c r="C42" s="16" t="s">
        <v>86</v>
      </c>
      <c r="D42" s="42">
        <v>7506031</v>
      </c>
      <c r="E42" s="38">
        <v>545181.93000000005</v>
      </c>
      <c r="F42" s="3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34">
        <f t="shared" si="2"/>
        <v>545181.93000000005</v>
      </c>
      <c r="R42" s="33">
        <f t="shared" si="3"/>
        <v>7.2632517771376123E-2</v>
      </c>
      <c r="T42" s="7"/>
    </row>
    <row r="43" spans="1:29" ht="26.25" x14ac:dyDescent="0.25">
      <c r="A43" s="37">
        <v>5005</v>
      </c>
      <c r="B43" s="15" t="s">
        <v>34</v>
      </c>
      <c r="C43" s="16" t="s">
        <v>87</v>
      </c>
      <c r="D43" s="42">
        <v>400796</v>
      </c>
      <c r="E43" s="38">
        <v>23617</v>
      </c>
      <c r="F43" s="3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34">
        <f t="shared" si="2"/>
        <v>23617</v>
      </c>
      <c r="R43" s="33">
        <f t="shared" si="3"/>
        <v>5.8925238774838073E-2</v>
      </c>
      <c r="T43" s="7"/>
    </row>
    <row r="44" spans="1:29" x14ac:dyDescent="0.25">
      <c r="A44" s="37">
        <v>5008</v>
      </c>
      <c r="B44" s="15" t="s">
        <v>34</v>
      </c>
      <c r="C44" s="16" t="s">
        <v>88</v>
      </c>
      <c r="D44" s="42">
        <v>895182</v>
      </c>
      <c r="E44" s="38">
        <v>3623</v>
      </c>
      <c r="F44" s="3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34">
        <f t="shared" si="2"/>
        <v>3623</v>
      </c>
      <c r="R44" s="33">
        <f t="shared" si="3"/>
        <v>4.0472216822947738E-3</v>
      </c>
      <c r="T44" s="7"/>
    </row>
    <row r="45" spans="1:29" x14ac:dyDescent="0.25">
      <c r="A45" s="37">
        <v>5050</v>
      </c>
      <c r="B45" s="15" t="s">
        <v>34</v>
      </c>
      <c r="C45" s="16" t="s">
        <v>62</v>
      </c>
      <c r="D45" s="42">
        <v>53299.999999999993</v>
      </c>
      <c r="E45" s="38">
        <v>5365.880000000001</v>
      </c>
      <c r="F45" s="38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34">
        <f t="shared" si="2"/>
        <v>5365.880000000001</v>
      </c>
      <c r="R45" s="33">
        <f t="shared" si="3"/>
        <v>0.10067317073170735</v>
      </c>
      <c r="T45" s="7"/>
    </row>
    <row r="46" spans="1:29" x14ac:dyDescent="0.25">
      <c r="A46" s="37">
        <v>5060</v>
      </c>
      <c r="B46" s="15" t="s">
        <v>34</v>
      </c>
      <c r="C46" s="16" t="s">
        <v>89</v>
      </c>
      <c r="D46" s="42">
        <v>8267924.4039999954</v>
      </c>
      <c r="E46" s="38">
        <v>636044.85000000091</v>
      </c>
      <c r="F46" s="38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34">
        <f t="shared" si="2"/>
        <v>636044.85000000091</v>
      </c>
      <c r="R46" s="33">
        <f t="shared" si="3"/>
        <v>7.6929204830692988E-2</v>
      </c>
      <c r="T46" s="7"/>
    </row>
    <row r="47" spans="1:29" x14ac:dyDescent="0.25">
      <c r="A47" s="37">
        <v>5500</v>
      </c>
      <c r="B47" s="15" t="s">
        <v>34</v>
      </c>
      <c r="C47" s="16" t="s">
        <v>64</v>
      </c>
      <c r="D47" s="42">
        <v>1245339.9999999991</v>
      </c>
      <c r="E47" s="38">
        <v>84013.149999999951</v>
      </c>
      <c r="F47" s="3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34">
        <f t="shared" si="2"/>
        <v>84013.149999999951</v>
      </c>
      <c r="R47" s="33">
        <f t="shared" si="3"/>
        <v>6.7462018404612412E-2</v>
      </c>
      <c r="T47" s="7"/>
    </row>
    <row r="48" spans="1:29" x14ac:dyDescent="0.25">
      <c r="A48" s="37">
        <v>5503</v>
      </c>
      <c r="B48" s="15" t="s">
        <v>34</v>
      </c>
      <c r="C48" s="16" t="s">
        <v>65</v>
      </c>
      <c r="D48" s="42">
        <v>183381.99999999991</v>
      </c>
      <c r="E48" s="38">
        <v>10307.049999999999</v>
      </c>
      <c r="F48" s="3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34">
        <f t="shared" si="2"/>
        <v>10307.049999999999</v>
      </c>
      <c r="R48" s="33">
        <f t="shared" si="3"/>
        <v>5.6205352760903493E-2</v>
      </c>
      <c r="T48" s="7"/>
    </row>
    <row r="49" spans="1:20" x14ac:dyDescent="0.25">
      <c r="A49" s="37">
        <v>5504</v>
      </c>
      <c r="B49" s="15" t="s">
        <v>34</v>
      </c>
      <c r="C49" s="16" t="s">
        <v>90</v>
      </c>
      <c r="D49" s="42">
        <v>125086</v>
      </c>
      <c r="E49" s="38">
        <v>8993.41</v>
      </c>
      <c r="F49" s="3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34">
        <f t="shared" si="2"/>
        <v>8993.41</v>
      </c>
      <c r="R49" s="33">
        <f t="shared" si="3"/>
        <v>7.1897814303759008E-2</v>
      </c>
      <c r="T49" s="7"/>
    </row>
    <row r="50" spans="1:20" x14ac:dyDescent="0.25">
      <c r="A50" s="37">
        <v>5511</v>
      </c>
      <c r="B50" s="15" t="s">
        <v>34</v>
      </c>
      <c r="C50" s="16" t="s">
        <v>67</v>
      </c>
      <c r="D50" s="42">
        <v>3217928.9999999991</v>
      </c>
      <c r="E50" s="38">
        <v>210025.74999999991</v>
      </c>
      <c r="F50" s="3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34">
        <f t="shared" si="2"/>
        <v>210025.74999999991</v>
      </c>
      <c r="R50" s="33">
        <f t="shared" si="3"/>
        <v>6.5267366060593621E-2</v>
      </c>
      <c r="T50" s="7"/>
    </row>
    <row r="51" spans="1:20" x14ac:dyDescent="0.25">
      <c r="A51" s="37">
        <v>5513</v>
      </c>
      <c r="B51" s="15" t="s">
        <v>34</v>
      </c>
      <c r="C51" s="16" t="s">
        <v>91</v>
      </c>
      <c r="D51" s="42">
        <v>3616550</v>
      </c>
      <c r="E51" s="38">
        <v>165500.44</v>
      </c>
      <c r="F51" s="3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34">
        <f t="shared" si="2"/>
        <v>165500.44</v>
      </c>
      <c r="R51" s="33">
        <f t="shared" si="3"/>
        <v>4.5761966515048873E-2</v>
      </c>
      <c r="T51" s="7"/>
    </row>
    <row r="52" spans="1:20" x14ac:dyDescent="0.25">
      <c r="A52" s="37">
        <v>5514</v>
      </c>
      <c r="B52" s="15" t="s">
        <v>34</v>
      </c>
      <c r="C52" s="16" t="s">
        <v>69</v>
      </c>
      <c r="D52" s="42">
        <v>945000</v>
      </c>
      <c r="E52" s="38">
        <v>15042.29</v>
      </c>
      <c r="F52" s="38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34">
        <f t="shared" si="2"/>
        <v>15042.29</v>
      </c>
      <c r="R52" s="33">
        <f t="shared" si="3"/>
        <v>1.5917767195767197E-2</v>
      </c>
      <c r="T52" s="7"/>
    </row>
    <row r="53" spans="1:20" ht="26.25" x14ac:dyDescent="0.25">
      <c r="A53" s="37">
        <v>5515</v>
      </c>
      <c r="B53" s="15" t="s">
        <v>34</v>
      </c>
      <c r="C53" s="16" t="s">
        <v>70</v>
      </c>
      <c r="D53" s="42">
        <v>690536.99999999988</v>
      </c>
      <c r="E53" s="38">
        <v>36814.970000000008</v>
      </c>
      <c r="F53" s="38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34">
        <f t="shared" si="2"/>
        <v>36814.970000000008</v>
      </c>
      <c r="R53" s="33">
        <f t="shared" si="3"/>
        <v>5.3313537145728639E-2</v>
      </c>
      <c r="T53" s="7"/>
    </row>
    <row r="54" spans="1:20" x14ac:dyDescent="0.25">
      <c r="A54" s="37">
        <v>5521</v>
      </c>
      <c r="B54" s="15" t="s">
        <v>34</v>
      </c>
      <c r="C54" s="16" t="s">
        <v>71</v>
      </c>
      <c r="D54" s="42">
        <v>2685920</v>
      </c>
      <c r="E54" s="38">
        <v>114788.6899999999</v>
      </c>
      <c r="F54" s="38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34">
        <f t="shared" si="2"/>
        <v>114788.6899999999</v>
      </c>
      <c r="R54" s="33">
        <f t="shared" si="3"/>
        <v>4.2737196193483012E-2</v>
      </c>
      <c r="T54" s="7"/>
    </row>
    <row r="55" spans="1:20" x14ac:dyDescent="0.25">
      <c r="A55" s="37">
        <v>5522</v>
      </c>
      <c r="B55" s="15" t="s">
        <v>34</v>
      </c>
      <c r="C55" s="16" t="s">
        <v>72</v>
      </c>
      <c r="D55" s="42">
        <v>169120</v>
      </c>
      <c r="E55" s="38">
        <v>10252.629999999999</v>
      </c>
      <c r="F55" s="3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34">
        <f t="shared" si="2"/>
        <v>10252.629999999999</v>
      </c>
      <c r="R55" s="33">
        <f t="shared" si="3"/>
        <v>6.062340350047303E-2</v>
      </c>
      <c r="T55" s="7"/>
    </row>
    <row r="56" spans="1:20" x14ac:dyDescent="0.25">
      <c r="A56" s="37">
        <v>5524</v>
      </c>
      <c r="B56" s="15" t="s">
        <v>34</v>
      </c>
      <c r="C56" s="16" t="s">
        <v>73</v>
      </c>
      <c r="D56" s="42">
        <v>2008430</v>
      </c>
      <c r="E56" s="38">
        <v>55059.57999999998</v>
      </c>
      <c r="F56" s="38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34">
        <f t="shared" si="2"/>
        <v>55059.57999999998</v>
      </c>
      <c r="R56" s="33">
        <f t="shared" si="3"/>
        <v>2.7414238982687959E-2</v>
      </c>
      <c r="T56" s="7"/>
    </row>
    <row r="57" spans="1:20" ht="26.25" x14ac:dyDescent="0.25">
      <c r="A57" s="37">
        <v>5525</v>
      </c>
      <c r="B57" s="15" t="s">
        <v>34</v>
      </c>
      <c r="C57" s="16" t="s">
        <v>74</v>
      </c>
      <c r="D57" s="42">
        <v>190000</v>
      </c>
      <c r="E57" s="38">
        <v>19165.97</v>
      </c>
      <c r="F57" s="38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34">
        <f t="shared" si="2"/>
        <v>19165.97</v>
      </c>
      <c r="R57" s="33">
        <f t="shared" si="3"/>
        <v>0.10087352631578948</v>
      </c>
      <c r="T57" s="7"/>
    </row>
    <row r="58" spans="1:20" x14ac:dyDescent="0.25">
      <c r="A58" s="37">
        <v>5531</v>
      </c>
      <c r="B58" s="15" t="s">
        <v>34</v>
      </c>
      <c r="C58" s="16" t="s">
        <v>75</v>
      </c>
      <c r="D58" s="42">
        <v>96000</v>
      </c>
      <c r="E58" s="38">
        <v>434</v>
      </c>
      <c r="F58" s="38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4">
        <f t="shared" si="2"/>
        <v>434</v>
      </c>
      <c r="R58" s="33">
        <f t="shared" si="3"/>
        <v>4.5208333333333333E-3</v>
      </c>
      <c r="T58" s="7"/>
    </row>
    <row r="59" spans="1:20" x14ac:dyDescent="0.25">
      <c r="A59" s="37">
        <v>5532</v>
      </c>
      <c r="B59" s="15" t="s">
        <v>34</v>
      </c>
      <c r="C59" s="16" t="s">
        <v>92</v>
      </c>
      <c r="D59" s="42">
        <v>454728</v>
      </c>
      <c r="E59" s="38">
        <v>7016.0500000000011</v>
      </c>
      <c r="F59" s="38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34">
        <f t="shared" si="2"/>
        <v>7016.0500000000011</v>
      </c>
      <c r="R59" s="33">
        <f t="shared" si="3"/>
        <v>1.5429113667950953E-2</v>
      </c>
      <c r="T59" s="7"/>
    </row>
    <row r="60" spans="1:20" x14ac:dyDescent="0.25">
      <c r="A60" s="37">
        <v>5539</v>
      </c>
      <c r="B60" s="15" t="s">
        <v>34</v>
      </c>
      <c r="C60" s="16" t="s">
        <v>77</v>
      </c>
      <c r="D60" s="42">
        <v>36329.999999999993</v>
      </c>
      <c r="E60" s="38">
        <v>631.67000000000007</v>
      </c>
      <c r="F60" s="38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34">
        <f t="shared" si="2"/>
        <v>631.67000000000007</v>
      </c>
      <c r="R60" s="33">
        <f t="shared" si="3"/>
        <v>1.7387007982383712E-2</v>
      </c>
      <c r="T60" s="7"/>
    </row>
    <row r="61" spans="1:20" x14ac:dyDescent="0.25">
      <c r="A61" s="37">
        <v>5540</v>
      </c>
      <c r="B61" s="15" t="s">
        <v>34</v>
      </c>
      <c r="C61" s="16" t="s">
        <v>78</v>
      </c>
      <c r="D61" s="42">
        <v>1005521</v>
      </c>
      <c r="E61" s="38">
        <v>36130.669999999991</v>
      </c>
      <c r="F61" s="38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34">
        <f t="shared" si="2"/>
        <v>36130.669999999991</v>
      </c>
      <c r="R61" s="33">
        <f t="shared" si="3"/>
        <v>3.5932287838841746E-2</v>
      </c>
      <c r="T61" s="7"/>
    </row>
    <row r="62" spans="1:20" x14ac:dyDescent="0.25">
      <c r="A62" s="37">
        <v>6010</v>
      </c>
      <c r="B62" s="15" t="s">
        <v>34</v>
      </c>
      <c r="C62" s="16" t="s">
        <v>93</v>
      </c>
      <c r="D62" s="42">
        <v>71270</v>
      </c>
      <c r="E62" s="38">
        <v>3052.91</v>
      </c>
      <c r="F62" s="38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34">
        <f t="shared" si="2"/>
        <v>3052.91</v>
      </c>
      <c r="R62" s="33">
        <f t="shared" si="3"/>
        <v>4.283583555493195E-2</v>
      </c>
      <c r="T62" s="7"/>
    </row>
    <row r="63" spans="1:20" s="21" customFormat="1" ht="9" customHeight="1" x14ac:dyDescent="0.25">
      <c r="A63" s="18"/>
      <c r="B63" s="19"/>
      <c r="C63" s="20"/>
      <c r="D63" s="22"/>
      <c r="E63" s="22"/>
      <c r="F63" s="22"/>
      <c r="G63" s="22"/>
      <c r="H63" s="23"/>
      <c r="I63" s="22"/>
      <c r="J63" s="22"/>
      <c r="K63" s="22"/>
      <c r="L63" s="22"/>
      <c r="M63" s="22"/>
      <c r="N63" s="22"/>
      <c r="O63" s="22"/>
      <c r="P63" s="22"/>
      <c r="Q63" s="35"/>
      <c r="R63" s="36"/>
    </row>
    <row r="64" spans="1:20" s="21" customFormat="1" ht="16.149999999999999" customHeight="1" x14ac:dyDescent="0.25">
      <c r="A64" s="18"/>
      <c r="B64" s="19"/>
      <c r="C64" s="20"/>
      <c r="D64" s="22"/>
      <c r="E64" s="22"/>
      <c r="F64" s="22"/>
      <c r="G64" s="22"/>
      <c r="H64" s="23"/>
      <c r="I64" s="22"/>
      <c r="J64" s="22"/>
      <c r="K64" s="22"/>
      <c r="L64" s="22"/>
      <c r="M64" s="22"/>
      <c r="N64" s="22"/>
      <c r="O64" s="22"/>
      <c r="P64" s="22"/>
      <c r="Q64" s="35"/>
      <c r="R64" s="36"/>
    </row>
    <row r="65" spans="1:18" x14ac:dyDescent="0.25">
      <c r="A65" s="9" t="s">
        <v>100</v>
      </c>
      <c r="B65" s="10"/>
      <c r="Q65" s="7"/>
      <c r="R65" s="24"/>
    </row>
    <row r="66" spans="1:18" s="11" customFormat="1" ht="26.25" x14ac:dyDescent="0.25">
      <c r="A66" s="45" t="s">
        <v>39</v>
      </c>
      <c r="B66" s="45" t="s">
        <v>81</v>
      </c>
      <c r="C66" s="45" t="s">
        <v>53</v>
      </c>
      <c r="D66" s="45" t="s">
        <v>38</v>
      </c>
      <c r="E66" s="45" t="s">
        <v>36</v>
      </c>
      <c r="F66" s="45" t="s">
        <v>37</v>
      </c>
      <c r="G66" s="45" t="s">
        <v>43</v>
      </c>
      <c r="H66" s="45" t="s">
        <v>44</v>
      </c>
      <c r="I66" s="45" t="s">
        <v>45</v>
      </c>
      <c r="J66" s="45" t="s">
        <v>46</v>
      </c>
      <c r="K66" s="45" t="s">
        <v>47</v>
      </c>
      <c r="L66" s="45" t="s">
        <v>48</v>
      </c>
      <c r="M66" s="45" t="s">
        <v>49</v>
      </c>
      <c r="N66" s="45" t="s">
        <v>50</v>
      </c>
      <c r="O66" s="45" t="s">
        <v>51</v>
      </c>
      <c r="P66" s="45" t="s">
        <v>52</v>
      </c>
      <c r="Q66" s="47" t="s">
        <v>82</v>
      </c>
      <c r="R66" s="48" t="s">
        <v>42</v>
      </c>
    </row>
    <row r="67" spans="1:18" x14ac:dyDescent="0.25">
      <c r="A67" s="25"/>
      <c r="B67" s="25"/>
      <c r="C67" s="14" t="s">
        <v>40</v>
      </c>
      <c r="D67" s="43">
        <f>SUM(D68:D70)</f>
        <v>1518344</v>
      </c>
      <c r="E67" s="43">
        <f>SUM(E68:E70)</f>
        <v>232513.03</v>
      </c>
      <c r="F67" s="43">
        <f>SUM(F68:F70)</f>
        <v>0</v>
      </c>
      <c r="G67" s="43">
        <f>SUM(G68:G70)</f>
        <v>0</v>
      </c>
      <c r="H67" s="43">
        <f>SUM(H68:H70)</f>
        <v>0</v>
      </c>
      <c r="I67" s="43">
        <f>SUM(I68:I70)</f>
        <v>0</v>
      </c>
      <c r="J67" s="43">
        <f>SUM(J68:J70)</f>
        <v>0</v>
      </c>
      <c r="K67" s="43">
        <f>SUM(K68:K70)</f>
        <v>0</v>
      </c>
      <c r="L67" s="43">
        <f>SUM(L68:L70)</f>
        <v>0</v>
      </c>
      <c r="M67" s="43">
        <f>SUM(M68:M70)</f>
        <v>0</v>
      </c>
      <c r="N67" s="43">
        <f>SUM(N68:N70)</f>
        <v>0</v>
      </c>
      <c r="O67" s="43">
        <f>SUM(O68:O70)</f>
        <v>0</v>
      </c>
      <c r="P67" s="43">
        <f>SUM(P68:P70)</f>
        <v>0</v>
      </c>
      <c r="Q67" s="43">
        <f>SUM(Q68:Q70)</f>
        <v>232513.03</v>
      </c>
      <c r="R67" s="26">
        <f>Q67/D67</f>
        <v>0.15313593625686933</v>
      </c>
    </row>
    <row r="68" spans="1:18" x14ac:dyDescent="0.25">
      <c r="A68" s="41">
        <v>1551</v>
      </c>
      <c r="B68" s="15" t="s">
        <v>33</v>
      </c>
      <c r="C68" s="16" t="s">
        <v>83</v>
      </c>
      <c r="D68" s="27">
        <v>1254365</v>
      </c>
      <c r="E68" s="28">
        <v>232513.03</v>
      </c>
      <c r="F68" s="28"/>
      <c r="G68" s="17"/>
      <c r="H68" s="28"/>
      <c r="I68" s="28"/>
      <c r="J68" s="28"/>
      <c r="K68" s="28"/>
      <c r="L68" s="28"/>
      <c r="M68" s="28"/>
      <c r="N68" s="28"/>
      <c r="O68" s="28"/>
      <c r="P68" s="28"/>
      <c r="Q68" s="29">
        <f>E68+F68+G68+H68+I68+J68+K68+L68+M68+N68+O68+P68</f>
        <v>232513.03</v>
      </c>
      <c r="R68" s="26">
        <f>Q68/D68</f>
        <v>0.18536313592933476</v>
      </c>
    </row>
    <row r="69" spans="1:18" x14ac:dyDescent="0.25">
      <c r="A69" s="41">
        <v>5511</v>
      </c>
      <c r="B69" s="15" t="s">
        <v>34</v>
      </c>
      <c r="C69" s="16" t="s">
        <v>67</v>
      </c>
      <c r="D69" s="27">
        <v>113979</v>
      </c>
      <c r="E69" s="30">
        <v>0</v>
      </c>
      <c r="F69" s="28"/>
      <c r="G69" s="17"/>
      <c r="H69" s="28"/>
      <c r="I69" s="28"/>
      <c r="J69" s="28"/>
      <c r="K69" s="28"/>
      <c r="L69" s="28"/>
      <c r="M69" s="28"/>
      <c r="N69" s="28"/>
      <c r="O69" s="28"/>
      <c r="P69" s="28"/>
      <c r="Q69" s="29">
        <f t="shared" ref="Q69:Q70" si="4">E69+F69+G69+H69+I69+J69+K69+L69+M69+N69+O69+P69</f>
        <v>0</v>
      </c>
      <c r="R69" s="26">
        <f t="shared" ref="R69" si="5">Q69/D69</f>
        <v>0</v>
      </c>
    </row>
    <row r="70" spans="1:18" ht="26.25" x14ac:dyDescent="0.25">
      <c r="A70" s="37">
        <v>5515</v>
      </c>
      <c r="B70" s="15" t="s">
        <v>34</v>
      </c>
      <c r="C70" s="16" t="s">
        <v>70</v>
      </c>
      <c r="D70" s="27">
        <v>150000</v>
      </c>
      <c r="E70" s="30">
        <v>0</v>
      </c>
      <c r="F70" s="28"/>
      <c r="G70" s="17"/>
      <c r="H70" s="28"/>
      <c r="I70" s="28"/>
      <c r="J70" s="28"/>
      <c r="K70" s="28"/>
      <c r="L70" s="28"/>
      <c r="M70" s="28"/>
      <c r="N70" s="28"/>
      <c r="O70" s="28"/>
      <c r="P70" s="28"/>
      <c r="Q70" s="29">
        <f t="shared" si="4"/>
        <v>0</v>
      </c>
      <c r="R70" s="26">
        <f>Q70/D70</f>
        <v>0</v>
      </c>
    </row>
    <row r="72" spans="1:18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5"/>
  <sheetViews>
    <sheetView workbookViewId="0">
      <selection activeCell="Y16" sqref="Y16"/>
    </sheetView>
  </sheetViews>
  <sheetFormatPr defaultRowHeight="15" x14ac:dyDescent="0.25"/>
  <cols>
    <col min="1" max="1" width="46.7109375" customWidth="1"/>
    <col min="2" max="3" width="15.7109375" customWidth="1"/>
    <col min="4" max="4" width="9.85546875" bestFit="1" customWidth="1"/>
    <col min="5" max="5" width="55.140625" customWidth="1"/>
    <col min="6" max="6" width="9.85546875" customWidth="1"/>
    <col min="7" max="7" width="9.140625" customWidth="1"/>
    <col min="8" max="18" width="9.140625" hidden="1" customWidth="1"/>
    <col min="19" max="19" width="9.140625" customWidth="1"/>
    <col min="20" max="20" width="9.85546875" customWidth="1"/>
    <col min="21" max="21" width="10" customWidth="1"/>
  </cols>
  <sheetData>
    <row r="1" spans="1:22" x14ac:dyDescent="0.25">
      <c r="A1" s="3" t="s">
        <v>101</v>
      </c>
      <c r="U1" s="44" t="s">
        <v>94</v>
      </c>
    </row>
    <row r="2" spans="1:22" x14ac:dyDescent="0.25">
      <c r="A2" s="5" t="s">
        <v>96</v>
      </c>
      <c r="F2" s="86"/>
      <c r="G2" s="86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21"/>
      <c r="V2" s="21"/>
    </row>
    <row r="3" spans="1:22" x14ac:dyDescent="0.25">
      <c r="A3" s="5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21"/>
      <c r="V3" s="21"/>
    </row>
    <row r="4" spans="1:22" x14ac:dyDescent="0.25">
      <c r="A4" s="9" t="s">
        <v>99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21"/>
      <c r="U4" s="21"/>
      <c r="V4" s="21"/>
    </row>
    <row r="5" spans="1:22" ht="6.75" customHeight="1" x14ac:dyDescent="0.25"/>
    <row r="6" spans="1:22" ht="15.4" customHeight="1" x14ac:dyDescent="0.25">
      <c r="A6" s="55" t="s">
        <v>35</v>
      </c>
      <c r="B6" s="55" t="s">
        <v>0</v>
      </c>
      <c r="C6" s="55" t="s">
        <v>102</v>
      </c>
      <c r="D6" s="55" t="s">
        <v>39</v>
      </c>
      <c r="E6" s="55" t="s">
        <v>53</v>
      </c>
      <c r="F6" s="50" t="s">
        <v>38</v>
      </c>
      <c r="G6" s="55" t="s">
        <v>36</v>
      </c>
      <c r="H6" s="55" t="s">
        <v>37</v>
      </c>
      <c r="I6" s="55" t="s">
        <v>43</v>
      </c>
      <c r="J6" s="55" t="s">
        <v>44</v>
      </c>
      <c r="K6" s="55" t="s">
        <v>45</v>
      </c>
      <c r="L6" s="55" t="s">
        <v>46</v>
      </c>
      <c r="M6" s="55" t="s">
        <v>47</v>
      </c>
      <c r="N6" s="55" t="s">
        <v>48</v>
      </c>
      <c r="O6" s="55" t="s">
        <v>49</v>
      </c>
      <c r="P6" s="55" t="s">
        <v>50</v>
      </c>
      <c r="Q6" s="55" t="s">
        <v>51</v>
      </c>
      <c r="R6" s="49" t="s">
        <v>52</v>
      </c>
      <c r="S6" s="56" t="s">
        <v>40</v>
      </c>
      <c r="T6" s="56" t="s">
        <v>41</v>
      </c>
      <c r="U6" s="56" t="s">
        <v>42</v>
      </c>
    </row>
    <row r="7" spans="1:22" s="64" customFormat="1" ht="15.4" customHeight="1" x14ac:dyDescent="0.25">
      <c r="A7" s="60" t="s">
        <v>40</v>
      </c>
      <c r="B7" s="61"/>
      <c r="C7" s="61"/>
      <c r="D7" s="60" t="s">
        <v>40</v>
      </c>
      <c r="E7" s="61"/>
      <c r="F7" s="2">
        <f>+F8+F35+F47+F58+F64+F70+F75+F79+F84+F111+F138+F165+F192+F219+F51</f>
        <v>53919885.404000007</v>
      </c>
      <c r="G7" s="2">
        <f t="shared" ref="G7:S7" si="0">+G8+G35+G47+G58+G64+G70+G75+G79+G84+G111+G138+G165+G192+G219+G51</f>
        <v>3287496.2800000007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2">
        <f t="shared" si="0"/>
        <v>0</v>
      </c>
      <c r="S7" s="2">
        <f t="shared" si="0"/>
        <v>3287496.2800000007</v>
      </c>
      <c r="T7" s="62">
        <f>F7-S7</f>
        <v>50632389.124000005</v>
      </c>
      <c r="U7" s="63">
        <f>S7/F7</f>
        <v>6.0970016077892486E-2</v>
      </c>
    </row>
    <row r="8" spans="1:22" s="71" customFormat="1" ht="15.4" customHeight="1" x14ac:dyDescent="0.25">
      <c r="A8" s="65" t="s">
        <v>1</v>
      </c>
      <c r="B8" s="66" t="s">
        <v>54</v>
      </c>
      <c r="C8" s="66"/>
      <c r="D8" s="67"/>
      <c r="E8" s="68"/>
      <c r="F8" s="59">
        <f>SUM(F9:F34)</f>
        <v>3274629.0582173569</v>
      </c>
      <c r="G8" s="59">
        <f>SUM(G9:G34)</f>
        <v>180976.46991999994</v>
      </c>
      <c r="H8" s="59">
        <f t="shared" ref="H8:R8" si="1">SUM(H9:H34)</f>
        <v>0</v>
      </c>
      <c r="I8" s="59">
        <f t="shared" si="1"/>
        <v>0</v>
      </c>
      <c r="J8" s="59">
        <f t="shared" si="1"/>
        <v>0</v>
      </c>
      <c r="K8" s="59">
        <f t="shared" si="1"/>
        <v>0</v>
      </c>
      <c r="L8" s="59">
        <f t="shared" si="1"/>
        <v>0</v>
      </c>
      <c r="M8" s="59">
        <f t="shared" si="1"/>
        <v>0</v>
      </c>
      <c r="N8" s="59">
        <f t="shared" si="1"/>
        <v>0</v>
      </c>
      <c r="O8" s="59">
        <f t="shared" si="1"/>
        <v>0</v>
      </c>
      <c r="P8" s="59">
        <f t="shared" si="1"/>
        <v>0</v>
      </c>
      <c r="Q8" s="59">
        <f t="shared" si="1"/>
        <v>0</v>
      </c>
      <c r="R8" s="59">
        <f t="shared" si="1"/>
        <v>0</v>
      </c>
      <c r="S8" s="69">
        <f>SUM(G8:R8)</f>
        <v>180976.46991999994</v>
      </c>
      <c r="T8" s="69">
        <f>F8-S8</f>
        <v>3093652.5882973569</v>
      </c>
      <c r="U8" s="70">
        <f>S8/F8</f>
        <v>5.5266250528699559E-2</v>
      </c>
    </row>
    <row r="9" spans="1:22" ht="15.4" customHeight="1" x14ac:dyDescent="0.25">
      <c r="A9" s="72" t="s">
        <v>1</v>
      </c>
      <c r="B9" s="73" t="s">
        <v>33</v>
      </c>
      <c r="C9" s="73" t="s">
        <v>103</v>
      </c>
      <c r="D9" s="74" t="s">
        <v>2</v>
      </c>
      <c r="E9" s="75" t="s">
        <v>55</v>
      </c>
      <c r="F9" s="76">
        <v>96751.854999999923</v>
      </c>
      <c r="G9" s="76">
        <v>0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>
        <f>SUM(G9:R9)</f>
        <v>0</v>
      </c>
      <c r="T9" s="78">
        <f t="shared" ref="T9:T72" si="2">F9-S9</f>
        <v>96751.854999999923</v>
      </c>
      <c r="U9" s="79">
        <f t="shared" ref="U9:U78" si="3">S9/F9</f>
        <v>0</v>
      </c>
    </row>
    <row r="10" spans="1:22" ht="15.4" customHeight="1" x14ac:dyDescent="0.25">
      <c r="A10" s="72" t="s">
        <v>1</v>
      </c>
      <c r="B10" s="73" t="s">
        <v>33</v>
      </c>
      <c r="C10" s="73" t="s">
        <v>103</v>
      </c>
      <c r="D10" s="74" t="s">
        <v>3</v>
      </c>
      <c r="E10" s="75" t="s">
        <v>56</v>
      </c>
      <c r="F10" s="76">
        <v>8300</v>
      </c>
      <c r="G10" s="76">
        <v>0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>
        <f>SUM(G10:R10)</f>
        <v>0</v>
      </c>
      <c r="T10" s="78">
        <f t="shared" si="2"/>
        <v>8300</v>
      </c>
      <c r="U10" s="79">
        <f t="shared" si="3"/>
        <v>0</v>
      </c>
    </row>
    <row r="11" spans="1:22" ht="15.4" customHeight="1" x14ac:dyDescent="0.25">
      <c r="A11" s="72" t="s">
        <v>1</v>
      </c>
      <c r="B11" s="73" t="s">
        <v>33</v>
      </c>
      <c r="C11" s="73" t="s">
        <v>103</v>
      </c>
      <c r="D11" s="74">
        <v>1551</v>
      </c>
      <c r="E11" s="75" t="s">
        <v>57</v>
      </c>
      <c r="F11" s="76">
        <v>176298.0086853519</v>
      </c>
      <c r="G11" s="76">
        <v>0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>
        <f>SUM(G11:R11)</f>
        <v>0</v>
      </c>
      <c r="T11" s="78">
        <f t="shared" si="2"/>
        <v>176298.0086853519</v>
      </c>
      <c r="U11" s="79">
        <f t="shared" si="3"/>
        <v>0</v>
      </c>
    </row>
    <row r="12" spans="1:22" ht="15.4" customHeight="1" x14ac:dyDescent="0.25">
      <c r="A12" s="72" t="s">
        <v>1</v>
      </c>
      <c r="B12" s="57" t="s">
        <v>34</v>
      </c>
      <c r="C12" s="73" t="s">
        <v>103</v>
      </c>
      <c r="D12" s="74" t="s">
        <v>98</v>
      </c>
      <c r="E12" s="16" t="s">
        <v>104</v>
      </c>
      <c r="F12" s="76">
        <v>829.99999999999989</v>
      </c>
      <c r="G12" s="76">
        <v>0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>
        <f>SUM(G12:R12)</f>
        <v>0</v>
      </c>
      <c r="T12" s="78">
        <f t="shared" si="2"/>
        <v>829.99999999999989</v>
      </c>
      <c r="U12" s="79">
        <f t="shared" si="3"/>
        <v>0</v>
      </c>
    </row>
    <row r="13" spans="1:22" ht="15.4" customHeight="1" x14ac:dyDescent="0.25">
      <c r="A13" s="72" t="s">
        <v>1</v>
      </c>
      <c r="B13" s="57" t="s">
        <v>34</v>
      </c>
      <c r="C13" s="73" t="s">
        <v>103</v>
      </c>
      <c r="D13" s="74" t="s">
        <v>4</v>
      </c>
      <c r="E13" s="75" t="s">
        <v>58</v>
      </c>
      <c r="F13" s="76">
        <v>434954.12400000013</v>
      </c>
      <c r="G13" s="76">
        <v>35820.704210000004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8">
        <f>SUM(G13:R13)</f>
        <v>35820.704210000004</v>
      </c>
      <c r="T13" s="78">
        <f t="shared" si="2"/>
        <v>399133.41979000013</v>
      </c>
      <c r="U13" s="79">
        <f t="shared" si="3"/>
        <v>8.2355131802359899E-2</v>
      </c>
    </row>
    <row r="14" spans="1:22" ht="15.4" customHeight="1" x14ac:dyDescent="0.25">
      <c r="A14" s="72" t="s">
        <v>1</v>
      </c>
      <c r="B14" s="57" t="s">
        <v>34</v>
      </c>
      <c r="C14" s="73" t="s">
        <v>103</v>
      </c>
      <c r="D14" s="74" t="s">
        <v>5</v>
      </c>
      <c r="E14" s="75" t="s">
        <v>59</v>
      </c>
      <c r="F14" s="76">
        <v>554093.973</v>
      </c>
      <c r="G14" s="76">
        <v>39998.518380000009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>
        <f>SUM(G14:R14)</f>
        <v>39998.518380000009</v>
      </c>
      <c r="T14" s="78">
        <f t="shared" si="2"/>
        <v>514095.45461999997</v>
      </c>
      <c r="U14" s="79">
        <f t="shared" si="3"/>
        <v>7.2187246801184768E-2</v>
      </c>
    </row>
    <row r="15" spans="1:22" ht="15.4" customHeight="1" x14ac:dyDescent="0.25">
      <c r="A15" s="72" t="s">
        <v>1</v>
      </c>
      <c r="B15" s="57" t="s">
        <v>34</v>
      </c>
      <c r="C15" s="73" t="s">
        <v>103</v>
      </c>
      <c r="D15" s="74" t="s">
        <v>6</v>
      </c>
      <c r="E15" s="75" t="s">
        <v>60</v>
      </c>
      <c r="F15" s="76">
        <v>39978.07600000003</v>
      </c>
      <c r="G15" s="76">
        <v>2004.06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>
        <f>SUM(G15:R15)</f>
        <v>2004.06</v>
      </c>
      <c r="T15" s="78">
        <f t="shared" si="2"/>
        <v>37974.016000000032</v>
      </c>
      <c r="U15" s="79">
        <f t="shared" si="3"/>
        <v>5.0128975691576518E-2</v>
      </c>
    </row>
    <row r="16" spans="1:22" ht="15.4" customHeight="1" x14ac:dyDescent="0.25">
      <c r="A16" s="72" t="s">
        <v>1</v>
      </c>
      <c r="B16" s="57" t="s">
        <v>34</v>
      </c>
      <c r="C16" s="73" t="s">
        <v>103</v>
      </c>
      <c r="D16" s="74" t="s">
        <v>7</v>
      </c>
      <c r="E16" s="75" t="s">
        <v>61</v>
      </c>
      <c r="F16" s="76">
        <v>76172.106000000073</v>
      </c>
      <c r="G16" s="76">
        <f>234.309+800</f>
        <v>1034.309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8">
        <f>SUM(G16:R16)</f>
        <v>1034.309</v>
      </c>
      <c r="T16" s="78">
        <f t="shared" si="2"/>
        <v>75137.797000000079</v>
      </c>
      <c r="U16" s="79">
        <f t="shared" si="3"/>
        <v>1.3578579539339492E-2</v>
      </c>
    </row>
    <row r="17" spans="1:21" ht="15.4" customHeight="1" x14ac:dyDescent="0.25">
      <c r="A17" s="72" t="s">
        <v>1</v>
      </c>
      <c r="B17" s="57" t="s">
        <v>34</v>
      </c>
      <c r="C17" s="73" t="s">
        <v>103</v>
      </c>
      <c r="D17" s="74" t="s">
        <v>8</v>
      </c>
      <c r="E17" s="75" t="s">
        <v>62</v>
      </c>
      <c r="F17" s="76">
        <v>4962.0999999999976</v>
      </c>
      <c r="G17" s="76">
        <v>548.3280400000001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>
        <f>SUM(G17:R17)</f>
        <v>548.3280400000001</v>
      </c>
      <c r="T17" s="78">
        <f t="shared" si="2"/>
        <v>4413.7719599999973</v>
      </c>
      <c r="U17" s="79">
        <f t="shared" si="3"/>
        <v>0.11050322242598908</v>
      </c>
    </row>
    <row r="18" spans="1:21" ht="15.4" customHeight="1" x14ac:dyDescent="0.25">
      <c r="A18" s="72" t="s">
        <v>1</v>
      </c>
      <c r="B18" s="57" t="s">
        <v>34</v>
      </c>
      <c r="C18" s="73" t="s">
        <v>103</v>
      </c>
      <c r="D18" s="74" t="s">
        <v>9</v>
      </c>
      <c r="E18" s="75" t="s">
        <v>63</v>
      </c>
      <c r="F18" s="76">
        <v>332035.94353200262</v>
      </c>
      <c r="G18" s="76">
        <v>26922.00643999999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>
        <f>SUM(G18:R18)</f>
        <v>26922.00643999999</v>
      </c>
      <c r="T18" s="78">
        <f t="shared" si="2"/>
        <v>305113.93709200266</v>
      </c>
      <c r="U18" s="79">
        <f t="shared" si="3"/>
        <v>8.1081602653072904E-2</v>
      </c>
    </row>
    <row r="19" spans="1:21" ht="15.4" customHeight="1" x14ac:dyDescent="0.25">
      <c r="A19" s="72" t="s">
        <v>1</v>
      </c>
      <c r="B19" s="57" t="s">
        <v>34</v>
      </c>
      <c r="C19" s="73" t="s">
        <v>103</v>
      </c>
      <c r="D19" s="74" t="s">
        <v>10</v>
      </c>
      <c r="E19" s="75" t="s">
        <v>64</v>
      </c>
      <c r="F19" s="76">
        <v>112341.4000000001</v>
      </c>
      <c r="G19" s="76">
        <v>7795.4820599999994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>
        <f>SUM(G19:R19)</f>
        <v>7795.4820599999994</v>
      </c>
      <c r="T19" s="78">
        <f t="shared" si="2"/>
        <v>104545.9179400001</v>
      </c>
      <c r="U19" s="79">
        <f t="shared" si="3"/>
        <v>6.9390999756100538E-2</v>
      </c>
    </row>
    <row r="20" spans="1:21" ht="15.4" customHeight="1" x14ac:dyDescent="0.25">
      <c r="A20" s="72" t="s">
        <v>1</v>
      </c>
      <c r="B20" s="57" t="s">
        <v>34</v>
      </c>
      <c r="C20" s="73" t="s">
        <v>103</v>
      </c>
      <c r="D20" s="74" t="s">
        <v>11</v>
      </c>
      <c r="E20" s="75" t="s">
        <v>65</v>
      </c>
      <c r="F20" s="76">
        <v>11316.22</v>
      </c>
      <c r="G20" s="76">
        <v>849.60045000000036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>
        <f>SUM(G20:R20)</f>
        <v>849.60045000000036</v>
      </c>
      <c r="T20" s="78">
        <f t="shared" si="2"/>
        <v>10466.619549999999</v>
      </c>
      <c r="U20" s="79">
        <f t="shared" si="3"/>
        <v>7.5078113539680247E-2</v>
      </c>
    </row>
    <row r="21" spans="1:21" ht="15.4" customHeight="1" x14ac:dyDescent="0.25">
      <c r="A21" s="72" t="s">
        <v>1</v>
      </c>
      <c r="B21" s="57" t="s">
        <v>34</v>
      </c>
      <c r="C21" s="73" t="s">
        <v>103</v>
      </c>
      <c r="D21" s="74" t="s">
        <v>12</v>
      </c>
      <c r="E21" s="75" t="s">
        <v>66</v>
      </c>
      <c r="F21" s="76">
        <v>6025.7999999999993</v>
      </c>
      <c r="G21" s="76">
        <v>557.06916999999999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>
        <f>SUM(G21:R21)</f>
        <v>557.06916999999999</v>
      </c>
      <c r="T21" s="78">
        <f t="shared" si="2"/>
        <v>5468.7308299999995</v>
      </c>
      <c r="U21" s="79">
        <f t="shared" si="3"/>
        <v>9.2447338112781718E-2</v>
      </c>
    </row>
    <row r="22" spans="1:21" ht="15.4" customHeight="1" x14ac:dyDescent="0.25">
      <c r="A22" s="72" t="s">
        <v>1</v>
      </c>
      <c r="B22" s="57" t="s">
        <v>34</v>
      </c>
      <c r="C22" s="73" t="s">
        <v>103</v>
      </c>
      <c r="D22" s="74" t="s">
        <v>13</v>
      </c>
      <c r="E22" s="75" t="s">
        <v>67</v>
      </c>
      <c r="F22" s="76">
        <v>267088.10700000043</v>
      </c>
      <c r="G22" s="76">
        <v>17432.137249999989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>
        <f>SUM(G22:R22)</f>
        <v>17432.137249999989</v>
      </c>
      <c r="T22" s="78">
        <f t="shared" si="2"/>
        <v>249655.96975000043</v>
      </c>
      <c r="U22" s="79">
        <f t="shared" si="3"/>
        <v>6.5267366060593482E-2</v>
      </c>
    </row>
    <row r="23" spans="1:21" ht="15.4" customHeight="1" x14ac:dyDescent="0.25">
      <c r="A23" s="72" t="s">
        <v>1</v>
      </c>
      <c r="B23" s="57" t="s">
        <v>34</v>
      </c>
      <c r="C23" s="73" t="s">
        <v>103</v>
      </c>
      <c r="D23" s="74" t="s">
        <v>14</v>
      </c>
      <c r="E23" s="75" t="s">
        <v>68</v>
      </c>
      <c r="F23" s="76">
        <v>284989.1700000008</v>
      </c>
      <c r="G23" s="76">
        <v>13462.81486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>
        <f>SUM(G23:R23)</f>
        <v>13462.81486</v>
      </c>
      <c r="T23" s="78">
        <f t="shared" si="2"/>
        <v>271526.35514000081</v>
      </c>
      <c r="U23" s="79">
        <f t="shared" si="3"/>
        <v>4.7239741987388374E-2</v>
      </c>
    </row>
    <row r="24" spans="1:21" ht="15.4" customHeight="1" x14ac:dyDescent="0.25">
      <c r="A24" s="72" t="s">
        <v>1</v>
      </c>
      <c r="B24" s="57" t="s">
        <v>34</v>
      </c>
      <c r="C24" s="73" t="s">
        <v>103</v>
      </c>
      <c r="D24" s="74" t="s">
        <v>15</v>
      </c>
      <c r="E24" s="75" t="s">
        <v>69</v>
      </c>
      <c r="F24" s="76">
        <v>76276.999999999985</v>
      </c>
      <c r="G24" s="76">
        <v>1248.51007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>
        <f>SUM(G24:R24)</f>
        <v>1248.51007</v>
      </c>
      <c r="T24" s="78">
        <f t="shared" si="2"/>
        <v>75028.489929999982</v>
      </c>
      <c r="U24" s="79">
        <f t="shared" si="3"/>
        <v>1.6368106637649624E-2</v>
      </c>
    </row>
    <row r="25" spans="1:21" ht="15.4" customHeight="1" x14ac:dyDescent="0.25">
      <c r="A25" s="72" t="s">
        <v>1</v>
      </c>
      <c r="B25" s="57" t="s">
        <v>34</v>
      </c>
      <c r="C25" s="73" t="s">
        <v>103</v>
      </c>
      <c r="D25" s="74" t="s">
        <v>16</v>
      </c>
      <c r="E25" s="75" t="s">
        <v>70</v>
      </c>
      <c r="F25" s="76">
        <v>63193.001000000077</v>
      </c>
      <c r="G25" s="76">
        <v>3054.9518699999999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>
        <f>SUM(G25:R25)</f>
        <v>3054.9518699999999</v>
      </c>
      <c r="T25" s="78">
        <f t="shared" si="2"/>
        <v>60138.049130000079</v>
      </c>
      <c r="U25" s="79">
        <f t="shared" si="3"/>
        <v>4.8343199747706178E-2</v>
      </c>
    </row>
    <row r="26" spans="1:21" ht="15.4" customHeight="1" x14ac:dyDescent="0.25">
      <c r="A26" s="72" t="s">
        <v>1</v>
      </c>
      <c r="B26" s="57" t="s">
        <v>34</v>
      </c>
      <c r="C26" s="73" t="s">
        <v>103</v>
      </c>
      <c r="D26" s="74" t="s">
        <v>17</v>
      </c>
      <c r="E26" s="75" t="s">
        <v>71</v>
      </c>
      <c r="F26" s="76">
        <v>292306.51000000018</v>
      </c>
      <c r="G26" s="76">
        <v>14995.243329999999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8">
        <f>SUM(G26:R26)</f>
        <v>14995.243329999999</v>
      </c>
      <c r="T26" s="78">
        <f t="shared" si="2"/>
        <v>277311.26667000016</v>
      </c>
      <c r="U26" s="79">
        <f t="shared" si="3"/>
        <v>5.129972414914738E-2</v>
      </c>
    </row>
    <row r="27" spans="1:21" ht="15.4" customHeight="1" x14ac:dyDescent="0.25">
      <c r="A27" s="72" t="s">
        <v>1</v>
      </c>
      <c r="B27" s="57" t="s">
        <v>34</v>
      </c>
      <c r="C27" s="73" t="s">
        <v>103</v>
      </c>
      <c r="D27" s="74" t="s">
        <v>18</v>
      </c>
      <c r="E27" s="75" t="s">
        <v>72</v>
      </c>
      <c r="F27" s="76">
        <v>12939.910000000031</v>
      </c>
      <c r="G27" s="76">
        <v>740.54225999999983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8">
        <f>SUM(G27:R27)</f>
        <v>740.54225999999983</v>
      </c>
      <c r="T27" s="78">
        <f t="shared" si="2"/>
        <v>12199.367740000031</v>
      </c>
      <c r="U27" s="79">
        <f t="shared" si="3"/>
        <v>5.7229320760345169E-2</v>
      </c>
    </row>
    <row r="28" spans="1:21" ht="15.4" customHeight="1" x14ac:dyDescent="0.25">
      <c r="A28" s="72" t="s">
        <v>1</v>
      </c>
      <c r="B28" s="57" t="s">
        <v>34</v>
      </c>
      <c r="C28" s="73" t="s">
        <v>103</v>
      </c>
      <c r="D28" s="74" t="s">
        <v>19</v>
      </c>
      <c r="E28" s="75" t="s">
        <v>73</v>
      </c>
      <c r="F28" s="76">
        <v>215657.16999999969</v>
      </c>
      <c r="G28" s="76">
        <v>7196.0136500000044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8">
        <f>SUM(G28:R28)</f>
        <v>7196.0136500000044</v>
      </c>
      <c r="T28" s="78">
        <f t="shared" si="2"/>
        <v>208461.15634999968</v>
      </c>
      <c r="U28" s="79">
        <f t="shared" si="3"/>
        <v>3.336783863944804E-2</v>
      </c>
    </row>
    <row r="29" spans="1:21" ht="15.4" customHeight="1" x14ac:dyDescent="0.25">
      <c r="A29" s="72" t="s">
        <v>1</v>
      </c>
      <c r="B29" s="57" t="s">
        <v>34</v>
      </c>
      <c r="C29" s="73" t="s">
        <v>103</v>
      </c>
      <c r="D29" s="74" t="s">
        <v>20</v>
      </c>
      <c r="E29" s="75" t="s">
        <v>74</v>
      </c>
      <c r="F29" s="76">
        <v>15769.999999999991</v>
      </c>
      <c r="G29" s="76">
        <v>1590.7755099999999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>
        <f>SUM(G29:R29)</f>
        <v>1590.7755099999999</v>
      </c>
      <c r="T29" s="78">
        <f t="shared" si="2"/>
        <v>14179.224489999991</v>
      </c>
      <c r="U29" s="79">
        <f t="shared" si="3"/>
        <v>0.10087352631578952</v>
      </c>
    </row>
    <row r="30" spans="1:21" ht="15.4" customHeight="1" x14ac:dyDescent="0.25">
      <c r="A30" s="72" t="s">
        <v>1</v>
      </c>
      <c r="B30" s="57" t="s">
        <v>34</v>
      </c>
      <c r="C30" s="73" t="s">
        <v>103</v>
      </c>
      <c r="D30" s="74" t="s">
        <v>21</v>
      </c>
      <c r="E30" s="75" t="s">
        <v>75</v>
      </c>
      <c r="F30" s="76">
        <v>7968</v>
      </c>
      <c r="G30" s="76">
        <v>36.022000000000013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8">
        <f>SUM(G30:R30)</f>
        <v>36.022000000000013</v>
      </c>
      <c r="T30" s="78">
        <f t="shared" si="2"/>
        <v>7931.9780000000001</v>
      </c>
      <c r="U30" s="79">
        <f t="shared" si="3"/>
        <v>4.520833333333335E-3</v>
      </c>
    </row>
    <row r="31" spans="1:21" ht="15.4" customHeight="1" x14ac:dyDescent="0.25">
      <c r="A31" s="72" t="s">
        <v>1</v>
      </c>
      <c r="B31" s="57" t="s">
        <v>34</v>
      </c>
      <c r="C31" s="73" t="s">
        <v>103</v>
      </c>
      <c r="D31" s="74" t="s">
        <v>22</v>
      </c>
      <c r="E31" s="75" t="s">
        <v>76</v>
      </c>
      <c r="F31" s="76">
        <v>74080.949999999881</v>
      </c>
      <c r="G31" s="76">
        <v>1283.4768799999999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>
        <f>SUM(G31:R31)</f>
        <v>1283.4768799999999</v>
      </c>
      <c r="T31" s="78">
        <f t="shared" si="2"/>
        <v>72797.473119999879</v>
      </c>
      <c r="U31" s="79">
        <f t="shared" si="3"/>
        <v>1.7325329656274684E-2</v>
      </c>
    </row>
    <row r="32" spans="1:21" ht="15.4" customHeight="1" x14ac:dyDescent="0.25">
      <c r="A32" s="72" t="s">
        <v>1</v>
      </c>
      <c r="B32" s="57" t="s">
        <v>34</v>
      </c>
      <c r="C32" s="73" t="s">
        <v>103</v>
      </c>
      <c r="D32" s="74" t="s">
        <v>23</v>
      </c>
      <c r="E32" s="75" t="s">
        <v>77</v>
      </c>
      <c r="F32" s="76">
        <v>3015.389999999994</v>
      </c>
      <c r="G32" s="76">
        <v>61.03981000000001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>
        <f>SUM(G32:R32)</f>
        <v>61.03981000000001</v>
      </c>
      <c r="T32" s="78">
        <f t="shared" si="2"/>
        <v>2954.3501899999937</v>
      </c>
      <c r="U32" s="79">
        <f t="shared" si="3"/>
        <v>2.024275798487099E-2</v>
      </c>
    </row>
    <row r="33" spans="1:23" ht="15.4" customHeight="1" x14ac:dyDescent="0.25">
      <c r="A33" s="72" t="s">
        <v>1</v>
      </c>
      <c r="B33" s="57" t="s">
        <v>34</v>
      </c>
      <c r="C33" s="73" t="s">
        <v>103</v>
      </c>
      <c r="D33" s="74" t="s">
        <v>24</v>
      </c>
      <c r="E33" s="75" t="s">
        <v>78</v>
      </c>
      <c r="F33" s="76">
        <v>101368.8340000005</v>
      </c>
      <c r="G33" s="76">
        <v>4091.4731499999998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8">
        <f>SUM(G33:R33)</f>
        <v>4091.4731499999998</v>
      </c>
      <c r="T33" s="78">
        <f t="shared" si="2"/>
        <v>97277.360850000492</v>
      </c>
      <c r="U33" s="79">
        <f t="shared" si="3"/>
        <v>4.0362239443337979E-2</v>
      </c>
    </row>
    <row r="34" spans="1:23" ht="15.4" customHeight="1" x14ac:dyDescent="0.25">
      <c r="A34" s="72" t="s">
        <v>1</v>
      </c>
      <c r="B34" s="57" t="s">
        <v>34</v>
      </c>
      <c r="C34" s="73" t="s">
        <v>103</v>
      </c>
      <c r="D34" s="74" t="s">
        <v>25</v>
      </c>
      <c r="E34" s="75" t="s">
        <v>79</v>
      </c>
      <c r="F34" s="76">
        <v>5915.4099999999771</v>
      </c>
      <c r="G34" s="76">
        <v>253.39152999999999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>
        <f>SUM(G34:R34)</f>
        <v>253.39152999999999</v>
      </c>
      <c r="T34" s="78">
        <f t="shared" si="2"/>
        <v>5662.0184699999772</v>
      </c>
      <c r="U34" s="79">
        <f t="shared" si="3"/>
        <v>4.283583555493211E-2</v>
      </c>
    </row>
    <row r="35" spans="1:23" s="82" customFormat="1" ht="15.4" customHeight="1" x14ac:dyDescent="0.25">
      <c r="A35" s="67" t="s">
        <v>26</v>
      </c>
      <c r="B35" s="66" t="s">
        <v>54</v>
      </c>
      <c r="C35" s="66"/>
      <c r="D35" s="80"/>
      <c r="E35" s="81"/>
      <c r="F35" s="59">
        <f>SUM(F36:F46)</f>
        <v>12320158.999999998</v>
      </c>
      <c r="G35" s="59">
        <f>SUM(G36:G46)</f>
        <v>943639.71000000066</v>
      </c>
      <c r="H35" s="59">
        <f>SUM(H36:H46)</f>
        <v>0</v>
      </c>
      <c r="I35" s="59">
        <f>SUM(I36:I46)</f>
        <v>0</v>
      </c>
      <c r="J35" s="59">
        <f>SUM(J36:J46)</f>
        <v>0</v>
      </c>
      <c r="K35" s="59">
        <f>SUM(K36:K46)</f>
        <v>0</v>
      </c>
      <c r="L35" s="59">
        <f>SUM(L36:L46)</f>
        <v>0</v>
      </c>
      <c r="M35" s="59">
        <f>SUM(M36:M46)</f>
        <v>0</v>
      </c>
      <c r="N35" s="59">
        <f>SUM(N36:N46)</f>
        <v>0</v>
      </c>
      <c r="O35" s="59">
        <f>SUM(O36:O46)</f>
        <v>0</v>
      </c>
      <c r="P35" s="59">
        <f>SUM(P36:P46)</f>
        <v>0</v>
      </c>
      <c r="Q35" s="59">
        <f>SUM(Q36:Q46)</f>
        <v>0</v>
      </c>
      <c r="R35" s="59">
        <f>SUM(R36:R46)</f>
        <v>0</v>
      </c>
      <c r="S35" s="84">
        <f t="shared" ref="S35:S72" si="4">SUM(G35:R35)</f>
        <v>943639.71000000066</v>
      </c>
      <c r="T35" s="84">
        <f t="shared" si="2"/>
        <v>11376519.289999997</v>
      </c>
      <c r="U35" s="85">
        <f t="shared" si="3"/>
        <v>7.6593143806017505E-2</v>
      </c>
    </row>
    <row r="36" spans="1:23" ht="15.4" customHeight="1" x14ac:dyDescent="0.25">
      <c r="A36" s="72" t="s">
        <v>26</v>
      </c>
      <c r="B36" s="57" t="s">
        <v>34</v>
      </c>
      <c r="C36" s="57" t="s">
        <v>105</v>
      </c>
      <c r="D36" s="74" t="s">
        <v>4</v>
      </c>
      <c r="E36" s="57" t="s">
        <v>58</v>
      </c>
      <c r="F36" s="76">
        <v>8931615.9999999981</v>
      </c>
      <c r="G36" s="76">
        <v>698978.86000000057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8">
        <f t="shared" si="4"/>
        <v>698978.86000000057</v>
      </c>
      <c r="T36" s="78">
        <f t="shared" si="2"/>
        <v>8232637.1399999978</v>
      </c>
      <c r="U36" s="79">
        <f t="shared" si="3"/>
        <v>7.8258946645265615E-2</v>
      </c>
    </row>
    <row r="37" spans="1:23" ht="15.4" customHeight="1" x14ac:dyDescent="0.25">
      <c r="A37" s="72" t="s">
        <v>26</v>
      </c>
      <c r="B37" s="57" t="s">
        <v>34</v>
      </c>
      <c r="C37" s="57" t="s">
        <v>105</v>
      </c>
      <c r="D37" s="74" t="s">
        <v>6</v>
      </c>
      <c r="E37" s="57" t="s">
        <v>59</v>
      </c>
      <c r="F37" s="76">
        <v>6000</v>
      </c>
      <c r="G37" s="76">
        <v>130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>
        <f t="shared" si="4"/>
        <v>130</v>
      </c>
      <c r="T37" s="78">
        <f t="shared" si="2"/>
        <v>5870</v>
      </c>
      <c r="U37" s="79">
        <f t="shared" si="3"/>
        <v>2.1666666666666667E-2</v>
      </c>
    </row>
    <row r="38" spans="1:23" ht="15.4" customHeight="1" x14ac:dyDescent="0.25">
      <c r="A38" s="72" t="s">
        <v>26</v>
      </c>
      <c r="B38" s="57" t="s">
        <v>34</v>
      </c>
      <c r="C38" s="57" t="s">
        <v>105</v>
      </c>
      <c r="D38" s="74" t="s">
        <v>9</v>
      </c>
      <c r="E38" s="57" t="s">
        <v>60</v>
      </c>
      <c r="F38" s="76">
        <v>3020914</v>
      </c>
      <c r="G38" s="76">
        <v>234898.22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>
        <f t="shared" si="4"/>
        <v>234898.22</v>
      </c>
      <c r="T38" s="78">
        <f t="shared" si="2"/>
        <v>2786015.78</v>
      </c>
      <c r="U38" s="79">
        <f t="shared" si="3"/>
        <v>7.7757334369664283E-2</v>
      </c>
    </row>
    <row r="39" spans="1:23" ht="15.4" customHeight="1" x14ac:dyDescent="0.25">
      <c r="A39" s="72" t="s">
        <v>26</v>
      </c>
      <c r="B39" s="57" t="s">
        <v>34</v>
      </c>
      <c r="C39" s="57" t="s">
        <v>105</v>
      </c>
      <c r="D39" s="74" t="s">
        <v>10</v>
      </c>
      <c r="E39" s="57" t="s">
        <v>64</v>
      </c>
      <c r="F39" s="76">
        <v>5800.0000000000045</v>
      </c>
      <c r="G39" s="76">
        <v>141.63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8">
        <f t="shared" si="4"/>
        <v>141.63</v>
      </c>
      <c r="T39" s="78">
        <f t="shared" si="2"/>
        <v>5658.3700000000044</v>
      </c>
      <c r="U39" s="79">
        <f t="shared" si="3"/>
        <v>2.4418965517241358E-2</v>
      </c>
    </row>
    <row r="40" spans="1:23" ht="15.4" customHeight="1" x14ac:dyDescent="0.25">
      <c r="A40" s="72" t="s">
        <v>26</v>
      </c>
      <c r="B40" s="57" t="s">
        <v>34</v>
      </c>
      <c r="C40" s="57" t="s">
        <v>105</v>
      </c>
      <c r="D40" s="74" t="s">
        <v>11</v>
      </c>
      <c r="E40" s="57" t="s">
        <v>65</v>
      </c>
      <c r="F40" s="76">
        <v>482</v>
      </c>
      <c r="G40" s="76">
        <v>70.900000000000006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8">
        <f t="shared" si="4"/>
        <v>70.900000000000006</v>
      </c>
      <c r="T40" s="78">
        <f t="shared" si="2"/>
        <v>411.1</v>
      </c>
      <c r="U40" s="79">
        <f t="shared" si="3"/>
        <v>0.14709543568464731</v>
      </c>
    </row>
    <row r="41" spans="1:23" ht="15.4" customHeight="1" x14ac:dyDescent="0.25">
      <c r="A41" s="72" t="s">
        <v>26</v>
      </c>
      <c r="B41" s="57" t="s">
        <v>34</v>
      </c>
      <c r="C41" s="57" t="s">
        <v>105</v>
      </c>
      <c r="D41" s="74" t="s">
        <v>12</v>
      </c>
      <c r="E41" s="57" t="s">
        <v>66</v>
      </c>
      <c r="F41" s="76">
        <v>25086</v>
      </c>
      <c r="G41" s="76">
        <v>2528.42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>
        <f t="shared" si="4"/>
        <v>2528.42</v>
      </c>
      <c r="T41" s="78">
        <f t="shared" si="2"/>
        <v>22557.58</v>
      </c>
      <c r="U41" s="79">
        <f t="shared" si="3"/>
        <v>0.10079008211751575</v>
      </c>
    </row>
    <row r="42" spans="1:23" ht="15.4" customHeight="1" x14ac:dyDescent="0.25">
      <c r="A42" s="72" t="s">
        <v>26</v>
      </c>
      <c r="B42" s="57" t="s">
        <v>34</v>
      </c>
      <c r="C42" s="57" t="s">
        <v>105</v>
      </c>
      <c r="D42" s="74" t="s">
        <v>14</v>
      </c>
      <c r="E42" s="57" t="s">
        <v>68</v>
      </c>
      <c r="F42" s="76">
        <v>269300</v>
      </c>
      <c r="G42" s="76">
        <v>4615.369999999999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>
        <f t="shared" si="4"/>
        <v>4615.369999999999</v>
      </c>
      <c r="T42" s="78">
        <f t="shared" si="2"/>
        <v>264684.63</v>
      </c>
      <c r="U42" s="79">
        <f t="shared" si="3"/>
        <v>1.7138395841069437E-2</v>
      </c>
    </row>
    <row r="43" spans="1:23" ht="15.4" customHeight="1" x14ac:dyDescent="0.25">
      <c r="A43" s="72" t="s">
        <v>26</v>
      </c>
      <c r="B43" s="57" t="s">
        <v>34</v>
      </c>
      <c r="C43" s="57" t="s">
        <v>105</v>
      </c>
      <c r="D43" s="74" t="s">
        <v>16</v>
      </c>
      <c r="E43" s="57" t="s">
        <v>70</v>
      </c>
      <c r="F43" s="76">
        <v>5000</v>
      </c>
      <c r="G43" s="76">
        <v>348.65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>
        <f t="shared" si="4"/>
        <v>348.65</v>
      </c>
      <c r="T43" s="78">
        <f t="shared" si="2"/>
        <v>4651.3500000000004</v>
      </c>
      <c r="U43" s="79">
        <f t="shared" si="3"/>
        <v>6.973E-2</v>
      </c>
    </row>
    <row r="44" spans="1:23" ht="15.4" customHeight="1" x14ac:dyDescent="0.25">
      <c r="A44" s="72" t="s">
        <v>26</v>
      </c>
      <c r="B44" s="57" t="s">
        <v>34</v>
      </c>
      <c r="C44" s="57" t="s">
        <v>105</v>
      </c>
      <c r="D44" s="74" t="s">
        <v>18</v>
      </c>
      <c r="E44" s="57" t="s">
        <v>72</v>
      </c>
      <c r="F44" s="76">
        <v>33770</v>
      </c>
      <c r="G44" s="76">
        <v>1417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8">
        <f t="shared" si="4"/>
        <v>1417</v>
      </c>
      <c r="T44" s="78">
        <f t="shared" si="2"/>
        <v>32353</v>
      </c>
      <c r="U44" s="79">
        <f t="shared" si="3"/>
        <v>4.1960319810482677E-2</v>
      </c>
      <c r="W44" s="88">
        <v>800</v>
      </c>
    </row>
    <row r="45" spans="1:23" ht="15.4" customHeight="1" x14ac:dyDescent="0.25">
      <c r="A45" s="72" t="s">
        <v>26</v>
      </c>
      <c r="B45" s="57" t="s">
        <v>34</v>
      </c>
      <c r="C45" s="57" t="s">
        <v>105</v>
      </c>
      <c r="D45" s="74" t="s">
        <v>22</v>
      </c>
      <c r="E45" s="57" t="s">
        <v>76</v>
      </c>
      <c r="F45" s="76">
        <v>9648</v>
      </c>
      <c r="G45" s="76">
        <v>0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>
        <f t="shared" si="4"/>
        <v>0</v>
      </c>
      <c r="T45" s="78">
        <f t="shared" si="2"/>
        <v>9648</v>
      </c>
      <c r="U45" s="79">
        <f t="shared" si="3"/>
        <v>0</v>
      </c>
    </row>
    <row r="46" spans="1:23" ht="15.4" customHeight="1" x14ac:dyDescent="0.25">
      <c r="A46" s="72" t="s">
        <v>26</v>
      </c>
      <c r="B46" s="57" t="s">
        <v>34</v>
      </c>
      <c r="C46" s="57" t="s">
        <v>105</v>
      </c>
      <c r="D46" s="74" t="s">
        <v>24</v>
      </c>
      <c r="E46" s="57" t="s">
        <v>78</v>
      </c>
      <c r="F46" s="76">
        <v>12543</v>
      </c>
      <c r="G46" s="76">
        <v>510.66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>
        <f t="shared" si="4"/>
        <v>510.66</v>
      </c>
      <c r="T46" s="78">
        <f t="shared" si="2"/>
        <v>12032.34</v>
      </c>
      <c r="U46" s="79">
        <f t="shared" si="3"/>
        <v>4.0712748146376466E-2</v>
      </c>
    </row>
    <row r="47" spans="1:23" s="82" customFormat="1" ht="15.4" customHeight="1" x14ac:dyDescent="0.25">
      <c r="A47" s="67" t="s">
        <v>106</v>
      </c>
      <c r="B47" s="66" t="s">
        <v>54</v>
      </c>
      <c r="C47" s="66"/>
      <c r="D47" s="80"/>
      <c r="E47" s="81"/>
      <c r="F47" s="59">
        <f>SUM(F48:F50)</f>
        <v>666239.99999999977</v>
      </c>
      <c r="G47" s="59">
        <f>SUM(G48:G50)</f>
        <v>46519.58</v>
      </c>
      <c r="H47" s="59">
        <f t="shared" ref="G47:R47" si="5">SUM(H48:H50)</f>
        <v>0</v>
      </c>
      <c r="I47" s="59">
        <f t="shared" si="5"/>
        <v>0</v>
      </c>
      <c r="J47" s="59">
        <f t="shared" si="5"/>
        <v>0</v>
      </c>
      <c r="K47" s="59">
        <f t="shared" si="5"/>
        <v>0</v>
      </c>
      <c r="L47" s="59">
        <f t="shared" si="5"/>
        <v>0</v>
      </c>
      <c r="M47" s="59">
        <f t="shared" si="5"/>
        <v>0</v>
      </c>
      <c r="N47" s="59">
        <f t="shared" si="5"/>
        <v>0</v>
      </c>
      <c r="O47" s="59">
        <f t="shared" si="5"/>
        <v>0</v>
      </c>
      <c r="P47" s="59">
        <f t="shared" si="5"/>
        <v>0</v>
      </c>
      <c r="Q47" s="59">
        <f t="shared" si="5"/>
        <v>0</v>
      </c>
      <c r="R47" s="59">
        <f t="shared" si="5"/>
        <v>0</v>
      </c>
      <c r="S47" s="2">
        <f t="shared" si="4"/>
        <v>46519.58</v>
      </c>
      <c r="T47" s="2">
        <f t="shared" si="2"/>
        <v>619720.41999999981</v>
      </c>
      <c r="U47" s="63">
        <f t="shared" si="3"/>
        <v>6.9824057396733932E-2</v>
      </c>
    </row>
    <row r="48" spans="1:23" ht="15.4" customHeight="1" x14ac:dyDescent="0.25">
      <c r="A48" s="72" t="s">
        <v>106</v>
      </c>
      <c r="B48" s="57" t="s">
        <v>34</v>
      </c>
      <c r="C48" s="57" t="s">
        <v>105</v>
      </c>
      <c r="D48" s="74" t="s">
        <v>4</v>
      </c>
      <c r="E48" s="57" t="s">
        <v>58</v>
      </c>
      <c r="F48" s="76">
        <v>494499.99999999983</v>
      </c>
      <c r="G48" s="76">
        <v>34768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8">
        <f t="shared" si="4"/>
        <v>34768</v>
      </c>
      <c r="T48" s="78">
        <f t="shared" si="2"/>
        <v>459731.99999999983</v>
      </c>
      <c r="U48" s="79">
        <f t="shared" si="3"/>
        <v>7.0309403437815998E-2</v>
      </c>
    </row>
    <row r="49" spans="1:21" ht="15.4" customHeight="1" x14ac:dyDescent="0.25">
      <c r="A49" s="72" t="s">
        <v>106</v>
      </c>
      <c r="B49" s="57" t="s">
        <v>34</v>
      </c>
      <c r="C49" s="57" t="s">
        <v>105</v>
      </c>
      <c r="D49" s="74" t="s">
        <v>9</v>
      </c>
      <c r="E49" s="57" t="s">
        <v>63</v>
      </c>
      <c r="F49" s="76">
        <v>167140</v>
      </c>
      <c r="G49" s="76">
        <v>11751.58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8">
        <f t="shared" si="4"/>
        <v>11751.58</v>
      </c>
      <c r="T49" s="78">
        <f t="shared" si="2"/>
        <v>155388.42000000001</v>
      </c>
      <c r="U49" s="79">
        <f t="shared" si="3"/>
        <v>7.0309800167524236E-2</v>
      </c>
    </row>
    <row r="50" spans="1:21" ht="15.4" customHeight="1" x14ac:dyDescent="0.25">
      <c r="A50" s="72" t="s">
        <v>106</v>
      </c>
      <c r="B50" s="57" t="s">
        <v>34</v>
      </c>
      <c r="C50" s="57" t="s">
        <v>105</v>
      </c>
      <c r="D50" s="74" t="s">
        <v>12</v>
      </c>
      <c r="E50" s="57" t="s">
        <v>66</v>
      </c>
      <c r="F50" s="76">
        <v>4600</v>
      </c>
      <c r="G50" s="76">
        <v>0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8">
        <f t="shared" si="4"/>
        <v>0</v>
      </c>
      <c r="T50" s="78">
        <f t="shared" si="2"/>
        <v>4600</v>
      </c>
      <c r="U50" s="79">
        <f t="shared" si="3"/>
        <v>0</v>
      </c>
    </row>
    <row r="51" spans="1:21" s="82" customFormat="1" ht="15.4" customHeight="1" x14ac:dyDescent="0.25">
      <c r="A51" s="67" t="s">
        <v>107</v>
      </c>
      <c r="B51" s="66" t="s">
        <v>54</v>
      </c>
      <c r="C51" s="66"/>
      <c r="D51" s="80"/>
      <c r="E51" s="81"/>
      <c r="F51" s="59">
        <f>SUM(F52:F57)</f>
        <v>423819.99999999988</v>
      </c>
      <c r="G51" s="59">
        <f>SUM(G52:G57)</f>
        <v>29034.950000000004</v>
      </c>
      <c r="H51" s="59">
        <f t="shared" ref="G51:R51" si="6">SUM(H52:H57)</f>
        <v>0</v>
      </c>
      <c r="I51" s="59">
        <f t="shared" si="6"/>
        <v>0</v>
      </c>
      <c r="J51" s="59">
        <f t="shared" si="6"/>
        <v>0</v>
      </c>
      <c r="K51" s="59">
        <f t="shared" si="6"/>
        <v>0</v>
      </c>
      <c r="L51" s="59">
        <f t="shared" si="6"/>
        <v>0</v>
      </c>
      <c r="M51" s="59">
        <f t="shared" si="6"/>
        <v>0</v>
      </c>
      <c r="N51" s="59">
        <f t="shared" si="6"/>
        <v>0</v>
      </c>
      <c r="O51" s="59">
        <f t="shared" si="6"/>
        <v>0</v>
      </c>
      <c r="P51" s="59">
        <f t="shared" si="6"/>
        <v>0</v>
      </c>
      <c r="Q51" s="59">
        <f t="shared" si="6"/>
        <v>0</v>
      </c>
      <c r="R51" s="59">
        <f t="shared" si="6"/>
        <v>0</v>
      </c>
      <c r="S51" s="2">
        <f t="shared" si="4"/>
        <v>29034.950000000004</v>
      </c>
      <c r="T51" s="2">
        <f t="shared" si="2"/>
        <v>394785.04999999987</v>
      </c>
      <c r="U51" s="63">
        <f t="shared" si="3"/>
        <v>6.8507739134538281E-2</v>
      </c>
    </row>
    <row r="52" spans="1:21" ht="15.4" customHeight="1" x14ac:dyDescent="0.25">
      <c r="A52" s="72" t="s">
        <v>107</v>
      </c>
      <c r="B52" s="57" t="s">
        <v>34</v>
      </c>
      <c r="C52" s="57" t="s">
        <v>105</v>
      </c>
      <c r="D52" s="74" t="s">
        <v>4</v>
      </c>
      <c r="E52" s="57" t="s">
        <v>58</v>
      </c>
      <c r="F52" s="76">
        <v>228499.99999999991</v>
      </c>
      <c r="G52" s="76">
        <v>17495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8">
        <f t="shared" si="4"/>
        <v>17495</v>
      </c>
      <c r="T52" s="78">
        <f t="shared" si="2"/>
        <v>211004.99999999991</v>
      </c>
      <c r="U52" s="79">
        <f t="shared" si="3"/>
        <v>7.6564551422319507E-2</v>
      </c>
    </row>
    <row r="53" spans="1:21" ht="15.4" customHeight="1" x14ac:dyDescent="0.25">
      <c r="A53" s="72" t="s">
        <v>107</v>
      </c>
      <c r="B53" s="57" t="s">
        <v>34</v>
      </c>
      <c r="C53" s="57" t="s">
        <v>105</v>
      </c>
      <c r="D53" s="74" t="s">
        <v>5</v>
      </c>
      <c r="E53" s="57" t="s">
        <v>59</v>
      </c>
      <c r="F53" s="76">
        <v>33999.999999999993</v>
      </c>
      <c r="G53" s="76">
        <v>2335.56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8">
        <f t="shared" si="4"/>
        <v>2335.56</v>
      </c>
      <c r="T53" s="78">
        <f t="shared" si="2"/>
        <v>31664.439999999991</v>
      </c>
      <c r="U53" s="79">
        <f t="shared" si="3"/>
        <v>6.8692941176470595E-2</v>
      </c>
    </row>
    <row r="54" spans="1:21" ht="15.4" customHeight="1" x14ac:dyDescent="0.25">
      <c r="A54" s="72" t="s">
        <v>107</v>
      </c>
      <c r="B54" s="57" t="s">
        <v>34</v>
      </c>
      <c r="C54" s="57" t="s">
        <v>105</v>
      </c>
      <c r="D54" s="74" t="s">
        <v>9</v>
      </c>
      <c r="E54" s="57" t="s">
        <v>63</v>
      </c>
      <c r="F54" s="76">
        <v>88720</v>
      </c>
      <c r="G54" s="76">
        <v>6552.4400000000014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8">
        <f t="shared" si="4"/>
        <v>6552.4400000000014</v>
      </c>
      <c r="T54" s="78">
        <f t="shared" si="2"/>
        <v>82167.56</v>
      </c>
      <c r="U54" s="79">
        <f t="shared" si="3"/>
        <v>7.3855275022542841E-2</v>
      </c>
    </row>
    <row r="55" spans="1:21" ht="15.4" customHeight="1" x14ac:dyDescent="0.25">
      <c r="A55" s="72" t="s">
        <v>107</v>
      </c>
      <c r="B55" s="57" t="s">
        <v>34</v>
      </c>
      <c r="C55" s="57" t="s">
        <v>105</v>
      </c>
      <c r="D55" s="74" t="s">
        <v>10</v>
      </c>
      <c r="E55" s="57" t="s">
        <v>64</v>
      </c>
      <c r="F55" s="76">
        <v>44999.999999999993</v>
      </c>
      <c r="G55" s="76">
        <v>2651.95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8">
        <f t="shared" si="4"/>
        <v>2651.95</v>
      </c>
      <c r="T55" s="78">
        <f t="shared" si="2"/>
        <v>42348.049999999996</v>
      </c>
      <c r="U55" s="79">
        <f t="shared" si="3"/>
        <v>5.8932222222222226E-2</v>
      </c>
    </row>
    <row r="56" spans="1:21" ht="15.4" customHeight="1" x14ac:dyDescent="0.25">
      <c r="A56" s="72" t="s">
        <v>107</v>
      </c>
      <c r="B56" s="57" t="s">
        <v>34</v>
      </c>
      <c r="C56" s="57" t="s">
        <v>105</v>
      </c>
      <c r="D56" s="74" t="s">
        <v>12</v>
      </c>
      <c r="E56" s="57" t="s">
        <v>66</v>
      </c>
      <c r="F56" s="76">
        <v>1599.9999999999991</v>
      </c>
      <c r="G56" s="76">
        <v>0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8">
        <f t="shared" si="4"/>
        <v>0</v>
      </c>
      <c r="T56" s="78">
        <f t="shared" si="2"/>
        <v>1599.9999999999991</v>
      </c>
      <c r="U56" s="79">
        <f t="shared" si="3"/>
        <v>0</v>
      </c>
    </row>
    <row r="57" spans="1:21" ht="15.4" customHeight="1" x14ac:dyDescent="0.25">
      <c r="A57" s="72" t="s">
        <v>107</v>
      </c>
      <c r="B57" s="57" t="s">
        <v>34</v>
      </c>
      <c r="C57" s="57" t="s">
        <v>105</v>
      </c>
      <c r="D57" s="74" t="s">
        <v>15</v>
      </c>
      <c r="E57" s="57" t="s">
        <v>69</v>
      </c>
      <c r="F57" s="76">
        <v>26000</v>
      </c>
      <c r="G57" s="76">
        <v>0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8">
        <f t="shared" si="4"/>
        <v>0</v>
      </c>
      <c r="T57" s="78">
        <f t="shared" si="2"/>
        <v>26000</v>
      </c>
      <c r="U57" s="79">
        <f t="shared" si="3"/>
        <v>0</v>
      </c>
    </row>
    <row r="58" spans="1:21" s="82" customFormat="1" ht="15.4" customHeight="1" x14ac:dyDescent="0.25">
      <c r="A58" s="67" t="s">
        <v>108</v>
      </c>
      <c r="B58" s="66" t="s">
        <v>54</v>
      </c>
      <c r="C58" s="66"/>
      <c r="D58" s="80"/>
      <c r="E58" s="81"/>
      <c r="F58" s="59">
        <f>SUM(F59:F63)</f>
        <v>201960</v>
      </c>
      <c r="G58" s="59">
        <f>SUM(G59:G63)</f>
        <v>15654.6</v>
      </c>
      <c r="H58" s="59">
        <f t="shared" ref="G58:R58" si="7">SUM(H59:H63)</f>
        <v>0</v>
      </c>
      <c r="I58" s="59">
        <f t="shared" si="7"/>
        <v>0</v>
      </c>
      <c r="J58" s="59">
        <f t="shared" si="7"/>
        <v>0</v>
      </c>
      <c r="K58" s="59">
        <f t="shared" si="7"/>
        <v>0</v>
      </c>
      <c r="L58" s="59">
        <f t="shared" si="7"/>
        <v>0</v>
      </c>
      <c r="M58" s="59">
        <f t="shared" si="7"/>
        <v>0</v>
      </c>
      <c r="N58" s="59">
        <f t="shared" si="7"/>
        <v>0</v>
      </c>
      <c r="O58" s="59">
        <f t="shared" si="7"/>
        <v>0</v>
      </c>
      <c r="P58" s="59">
        <f t="shared" si="7"/>
        <v>0</v>
      </c>
      <c r="Q58" s="59">
        <f t="shared" si="7"/>
        <v>0</v>
      </c>
      <c r="R58" s="59">
        <f t="shared" si="7"/>
        <v>0</v>
      </c>
      <c r="S58" s="2">
        <f t="shared" si="4"/>
        <v>15654.6</v>
      </c>
      <c r="T58" s="2">
        <f t="shared" si="2"/>
        <v>186305.4</v>
      </c>
      <c r="U58" s="63">
        <f t="shared" si="3"/>
        <v>7.751336898395722E-2</v>
      </c>
    </row>
    <row r="59" spans="1:21" ht="15.4" customHeight="1" x14ac:dyDescent="0.25">
      <c r="A59" s="72" t="s">
        <v>114</v>
      </c>
      <c r="B59" s="57" t="s">
        <v>34</v>
      </c>
      <c r="C59" s="57" t="s">
        <v>105</v>
      </c>
      <c r="D59" s="74" t="s">
        <v>4</v>
      </c>
      <c r="E59" s="57" t="s">
        <v>58</v>
      </c>
      <c r="F59" s="76">
        <v>22200</v>
      </c>
      <c r="G59" s="76">
        <v>1700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8">
        <f t="shared" si="4"/>
        <v>1700</v>
      </c>
      <c r="T59" s="78">
        <f t="shared" si="2"/>
        <v>20500</v>
      </c>
      <c r="U59" s="79">
        <f t="shared" si="3"/>
        <v>7.6576576576576572E-2</v>
      </c>
    </row>
    <row r="60" spans="1:21" ht="15.4" customHeight="1" x14ac:dyDescent="0.25">
      <c r="A60" s="72" t="s">
        <v>114</v>
      </c>
      <c r="B60" s="57" t="s">
        <v>34</v>
      </c>
      <c r="C60" s="57" t="s">
        <v>105</v>
      </c>
      <c r="D60" s="74" t="s">
        <v>5</v>
      </c>
      <c r="E60" s="57" t="s">
        <v>59</v>
      </c>
      <c r="F60" s="76">
        <v>126700</v>
      </c>
      <c r="G60" s="76">
        <v>10000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8">
        <f t="shared" si="4"/>
        <v>10000</v>
      </c>
      <c r="T60" s="78">
        <f t="shared" si="2"/>
        <v>116700</v>
      </c>
      <c r="U60" s="79">
        <f t="shared" si="3"/>
        <v>7.8926598263614839E-2</v>
      </c>
    </row>
    <row r="61" spans="1:21" ht="15.4" customHeight="1" x14ac:dyDescent="0.25">
      <c r="A61" s="72" t="s">
        <v>114</v>
      </c>
      <c r="B61" s="57" t="s">
        <v>34</v>
      </c>
      <c r="C61" s="57" t="s">
        <v>105</v>
      </c>
      <c r="D61" s="74" t="s">
        <v>9</v>
      </c>
      <c r="E61" s="57" t="s">
        <v>63</v>
      </c>
      <c r="F61" s="76">
        <v>50320</v>
      </c>
      <c r="G61" s="76">
        <v>3954.6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8">
        <f t="shared" si="4"/>
        <v>3954.6</v>
      </c>
      <c r="T61" s="78">
        <f t="shared" si="2"/>
        <v>46365.4</v>
      </c>
      <c r="U61" s="79">
        <f t="shared" si="3"/>
        <v>7.8589030206677263E-2</v>
      </c>
    </row>
    <row r="62" spans="1:21" ht="15.4" customHeight="1" x14ac:dyDescent="0.25">
      <c r="A62" s="72" t="s">
        <v>114</v>
      </c>
      <c r="B62" s="57" t="s">
        <v>34</v>
      </c>
      <c r="C62" s="57" t="s">
        <v>105</v>
      </c>
      <c r="D62" s="74" t="s">
        <v>11</v>
      </c>
      <c r="E62" s="57" t="s">
        <v>59</v>
      </c>
      <c r="F62" s="76">
        <v>1940</v>
      </c>
      <c r="G62" s="76">
        <v>0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8">
        <f t="shared" si="4"/>
        <v>0</v>
      </c>
      <c r="T62" s="78">
        <f t="shared" si="2"/>
        <v>1940</v>
      </c>
      <c r="U62" s="79">
        <f t="shared" si="3"/>
        <v>0</v>
      </c>
    </row>
    <row r="63" spans="1:21" ht="15.4" customHeight="1" x14ac:dyDescent="0.25">
      <c r="A63" s="72" t="s">
        <v>114</v>
      </c>
      <c r="B63" s="57" t="s">
        <v>34</v>
      </c>
      <c r="C63" s="57" t="s">
        <v>105</v>
      </c>
      <c r="D63" s="74" t="s">
        <v>12</v>
      </c>
      <c r="E63" s="57" t="s">
        <v>66</v>
      </c>
      <c r="F63" s="76">
        <v>799.99999999999966</v>
      </c>
      <c r="G63" s="76">
        <v>0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8">
        <f t="shared" si="4"/>
        <v>0</v>
      </c>
      <c r="T63" s="78">
        <f t="shared" si="2"/>
        <v>799.99999999999966</v>
      </c>
      <c r="U63" s="79">
        <f t="shared" si="3"/>
        <v>0</v>
      </c>
    </row>
    <row r="64" spans="1:21" s="82" customFormat="1" ht="15.4" customHeight="1" x14ac:dyDescent="0.25">
      <c r="A64" s="67" t="s">
        <v>109</v>
      </c>
      <c r="B64" s="66" t="s">
        <v>54</v>
      </c>
      <c r="C64" s="66"/>
      <c r="D64" s="80"/>
      <c r="E64" s="81"/>
      <c r="F64" s="83">
        <f>SUM(F65:F69)</f>
        <v>3411630</v>
      </c>
      <c r="G64" s="83">
        <f>SUM(G65:G69)</f>
        <v>268414.96999999997</v>
      </c>
      <c r="H64" s="83">
        <f t="shared" ref="G64:R64" si="8">SUM(H65:H69)</f>
        <v>0</v>
      </c>
      <c r="I64" s="83">
        <f t="shared" si="8"/>
        <v>0</v>
      </c>
      <c r="J64" s="83">
        <f t="shared" si="8"/>
        <v>0</v>
      </c>
      <c r="K64" s="83">
        <f t="shared" si="8"/>
        <v>0</v>
      </c>
      <c r="L64" s="83">
        <f t="shared" si="8"/>
        <v>0</v>
      </c>
      <c r="M64" s="83">
        <f t="shared" si="8"/>
        <v>0</v>
      </c>
      <c r="N64" s="83">
        <f t="shared" si="8"/>
        <v>0</v>
      </c>
      <c r="O64" s="83">
        <f t="shared" si="8"/>
        <v>0</v>
      </c>
      <c r="P64" s="83">
        <f t="shared" si="8"/>
        <v>0</v>
      </c>
      <c r="Q64" s="83">
        <f t="shared" si="8"/>
        <v>0</v>
      </c>
      <c r="R64" s="83">
        <f t="shared" si="8"/>
        <v>0</v>
      </c>
      <c r="S64" s="84">
        <f t="shared" si="4"/>
        <v>268414.96999999997</v>
      </c>
      <c r="T64" s="84">
        <f t="shared" si="2"/>
        <v>3143215.0300000003</v>
      </c>
      <c r="U64" s="85">
        <f t="shared" si="3"/>
        <v>7.8676459639527144E-2</v>
      </c>
    </row>
    <row r="65" spans="1:21" ht="15.4" customHeight="1" x14ac:dyDescent="0.25">
      <c r="A65" s="72" t="s">
        <v>109</v>
      </c>
      <c r="B65" s="57" t="s">
        <v>34</v>
      </c>
      <c r="C65" s="57" t="s">
        <v>105</v>
      </c>
      <c r="D65" s="74" t="s">
        <v>4</v>
      </c>
      <c r="E65" s="57" t="s">
        <v>58</v>
      </c>
      <c r="F65" s="76">
        <v>1867200</v>
      </c>
      <c r="G65" s="76">
        <v>152493.62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8">
        <f t="shared" si="4"/>
        <v>152493.62</v>
      </c>
      <c r="T65" s="78">
        <f t="shared" si="2"/>
        <v>1714706.38</v>
      </c>
      <c r="U65" s="79">
        <f t="shared" si="3"/>
        <v>8.1669676520993995E-2</v>
      </c>
    </row>
    <row r="66" spans="1:21" ht="15.4" customHeight="1" x14ac:dyDescent="0.25">
      <c r="A66" s="72" t="s">
        <v>109</v>
      </c>
      <c r="B66" s="57" t="s">
        <v>34</v>
      </c>
      <c r="C66" s="57" t="s">
        <v>105</v>
      </c>
      <c r="D66" s="74" t="s">
        <v>5</v>
      </c>
      <c r="E66" s="57" t="s">
        <v>59</v>
      </c>
      <c r="F66" s="76">
        <v>635500</v>
      </c>
      <c r="G66" s="76">
        <v>48336.509999999987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8">
        <f t="shared" si="4"/>
        <v>48336.509999999987</v>
      </c>
      <c r="T66" s="78">
        <f t="shared" si="2"/>
        <v>587163.49</v>
      </c>
      <c r="U66" s="79">
        <f t="shared" si="3"/>
        <v>7.6060597954366621E-2</v>
      </c>
    </row>
    <row r="67" spans="1:21" ht="15.4" customHeight="1" x14ac:dyDescent="0.25">
      <c r="A67" s="72" t="s">
        <v>109</v>
      </c>
      <c r="B67" s="57" t="s">
        <v>34</v>
      </c>
      <c r="C67" s="57" t="s">
        <v>105</v>
      </c>
      <c r="D67" s="74" t="s">
        <v>9</v>
      </c>
      <c r="E67" s="57" t="s">
        <v>63</v>
      </c>
      <c r="F67" s="76">
        <v>845910</v>
      </c>
      <c r="G67" s="76">
        <v>67584.840000000011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8">
        <f t="shared" si="4"/>
        <v>67584.840000000011</v>
      </c>
      <c r="T67" s="78">
        <f t="shared" si="2"/>
        <v>778325.16</v>
      </c>
      <c r="U67" s="79">
        <f t="shared" si="3"/>
        <v>7.9896017306805706E-2</v>
      </c>
    </row>
    <row r="68" spans="1:21" ht="15.4" customHeight="1" x14ac:dyDescent="0.25">
      <c r="A68" s="72" t="s">
        <v>109</v>
      </c>
      <c r="B68" s="57" t="s">
        <v>34</v>
      </c>
      <c r="C68" s="57" t="s">
        <v>105</v>
      </c>
      <c r="D68" s="74" t="s">
        <v>11</v>
      </c>
      <c r="E68" s="57" t="s">
        <v>65</v>
      </c>
      <c r="F68" s="76">
        <v>44620</v>
      </c>
      <c r="G68" s="76">
        <v>0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8">
        <f t="shared" si="4"/>
        <v>0</v>
      </c>
      <c r="T68" s="78">
        <f t="shared" si="2"/>
        <v>44620</v>
      </c>
      <c r="U68" s="79">
        <f t="shared" si="3"/>
        <v>0</v>
      </c>
    </row>
    <row r="69" spans="1:21" ht="15.4" customHeight="1" x14ac:dyDescent="0.25">
      <c r="A69" s="72" t="s">
        <v>109</v>
      </c>
      <c r="B69" s="57" t="s">
        <v>34</v>
      </c>
      <c r="C69" s="57" t="s">
        <v>105</v>
      </c>
      <c r="D69" s="74" t="s">
        <v>12</v>
      </c>
      <c r="E69" s="57" t="s">
        <v>66</v>
      </c>
      <c r="F69" s="76">
        <v>18400</v>
      </c>
      <c r="G69" s="76">
        <v>0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8">
        <f t="shared" si="4"/>
        <v>0</v>
      </c>
      <c r="T69" s="78">
        <f t="shared" si="2"/>
        <v>18400</v>
      </c>
      <c r="U69" s="79">
        <f t="shared" si="3"/>
        <v>0</v>
      </c>
    </row>
    <row r="70" spans="1:21" s="82" customFormat="1" ht="15.4" customHeight="1" x14ac:dyDescent="0.25">
      <c r="A70" s="67" t="s">
        <v>110</v>
      </c>
      <c r="B70" s="66" t="s">
        <v>54</v>
      </c>
      <c r="C70" s="66"/>
      <c r="D70" s="80"/>
      <c r="E70" s="81"/>
      <c r="F70" s="59">
        <f>SUM(F71:F74)</f>
        <v>87900</v>
      </c>
      <c r="G70" s="59">
        <f>SUM(G71:G74)</f>
        <v>6690</v>
      </c>
      <c r="H70" s="59">
        <f t="shared" ref="G70:R70" si="9">SUM(H71:H74)</f>
        <v>0</v>
      </c>
      <c r="I70" s="59">
        <f t="shared" si="9"/>
        <v>0</v>
      </c>
      <c r="J70" s="59">
        <f t="shared" si="9"/>
        <v>0</v>
      </c>
      <c r="K70" s="59">
        <f t="shared" si="9"/>
        <v>0</v>
      </c>
      <c r="L70" s="59">
        <f t="shared" si="9"/>
        <v>0</v>
      </c>
      <c r="M70" s="59">
        <f t="shared" si="9"/>
        <v>0</v>
      </c>
      <c r="N70" s="59">
        <f t="shared" si="9"/>
        <v>0</v>
      </c>
      <c r="O70" s="59">
        <f t="shared" si="9"/>
        <v>0</v>
      </c>
      <c r="P70" s="59">
        <f t="shared" si="9"/>
        <v>0</v>
      </c>
      <c r="Q70" s="59">
        <f t="shared" si="9"/>
        <v>0</v>
      </c>
      <c r="R70" s="59">
        <f t="shared" si="9"/>
        <v>0</v>
      </c>
      <c r="S70" s="2">
        <f t="shared" si="4"/>
        <v>6690</v>
      </c>
      <c r="T70" s="2">
        <f t="shared" si="2"/>
        <v>81210</v>
      </c>
      <c r="U70" s="63">
        <f t="shared" si="3"/>
        <v>7.6109215017064843E-2</v>
      </c>
    </row>
    <row r="71" spans="1:21" ht="15.4" customHeight="1" x14ac:dyDescent="0.25">
      <c r="A71" s="72" t="s">
        <v>110</v>
      </c>
      <c r="B71" s="57" t="s">
        <v>34</v>
      </c>
      <c r="C71" s="57" t="s">
        <v>105</v>
      </c>
      <c r="D71" s="74" t="s">
        <v>4</v>
      </c>
      <c r="E71" s="57" t="s">
        <v>58</v>
      </c>
      <c r="F71" s="76">
        <v>31400</v>
      </c>
      <c r="G71" s="76">
        <v>2400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8">
        <f t="shared" si="4"/>
        <v>2400</v>
      </c>
      <c r="T71" s="78">
        <f t="shared" si="2"/>
        <v>29000</v>
      </c>
      <c r="U71" s="79">
        <f t="shared" si="3"/>
        <v>7.6433121019108277E-2</v>
      </c>
    </row>
    <row r="72" spans="1:21" ht="15.4" customHeight="1" x14ac:dyDescent="0.25">
      <c r="A72" s="72" t="s">
        <v>110</v>
      </c>
      <c r="B72" s="57" t="s">
        <v>34</v>
      </c>
      <c r="C72" s="57" t="s">
        <v>105</v>
      </c>
      <c r="D72" s="74" t="s">
        <v>5</v>
      </c>
      <c r="E72" s="57" t="s">
        <v>59</v>
      </c>
      <c r="F72" s="76">
        <v>33999.999999999993</v>
      </c>
      <c r="G72" s="76">
        <v>2600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8">
        <f t="shared" si="4"/>
        <v>2600</v>
      </c>
      <c r="T72" s="78">
        <f t="shared" si="2"/>
        <v>31399.999999999993</v>
      </c>
      <c r="U72" s="79">
        <f t="shared" si="3"/>
        <v>7.6470588235294137E-2</v>
      </c>
    </row>
    <row r="73" spans="1:21" ht="15.4" customHeight="1" x14ac:dyDescent="0.25">
      <c r="A73" s="72" t="s">
        <v>110</v>
      </c>
      <c r="B73" s="57" t="s">
        <v>34</v>
      </c>
      <c r="C73" s="57" t="s">
        <v>105</v>
      </c>
      <c r="D73" s="74" t="s">
        <v>9</v>
      </c>
      <c r="E73" s="57" t="s">
        <v>63</v>
      </c>
      <c r="F73" s="76">
        <v>22100</v>
      </c>
      <c r="G73" s="76">
        <v>1690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8">
        <f t="shared" ref="S73:S136" si="10">SUM(G73:R73)</f>
        <v>1690</v>
      </c>
      <c r="T73" s="78">
        <f t="shared" ref="T73:T136" si="11">F73-S73</f>
        <v>20410</v>
      </c>
      <c r="U73" s="79">
        <f t="shared" si="3"/>
        <v>7.6470588235294124E-2</v>
      </c>
    </row>
    <row r="74" spans="1:21" ht="15.4" customHeight="1" x14ac:dyDescent="0.25">
      <c r="A74" s="72" t="s">
        <v>110</v>
      </c>
      <c r="B74" s="57" t="s">
        <v>34</v>
      </c>
      <c r="C74" s="57" t="s">
        <v>105</v>
      </c>
      <c r="D74" s="74" t="s">
        <v>12</v>
      </c>
      <c r="E74" s="57" t="s">
        <v>66</v>
      </c>
      <c r="F74" s="76">
        <v>399.99999999999977</v>
      </c>
      <c r="G74" s="76">
        <v>0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>
        <f t="shared" si="10"/>
        <v>0</v>
      </c>
      <c r="T74" s="78">
        <f t="shared" si="11"/>
        <v>399.99999999999977</v>
      </c>
      <c r="U74" s="79">
        <f t="shared" si="3"/>
        <v>0</v>
      </c>
    </row>
    <row r="75" spans="1:21" s="82" customFormat="1" ht="15.4" customHeight="1" x14ac:dyDescent="0.25">
      <c r="A75" s="67" t="s">
        <v>111</v>
      </c>
      <c r="B75" s="66" t="s">
        <v>54</v>
      </c>
      <c r="C75" s="66"/>
      <c r="D75" s="80"/>
      <c r="E75" s="81"/>
      <c r="F75" s="59">
        <f>SUM(F76:F78)</f>
        <v>141560</v>
      </c>
      <c r="G75" s="59">
        <f>SUM(G76:G78)</f>
        <v>10770.9</v>
      </c>
      <c r="H75" s="59">
        <f t="shared" ref="G75:R75" si="12">SUM(H76:H78)</f>
        <v>0</v>
      </c>
      <c r="I75" s="59">
        <f t="shared" si="12"/>
        <v>0</v>
      </c>
      <c r="J75" s="59">
        <f t="shared" si="12"/>
        <v>0</v>
      </c>
      <c r="K75" s="59">
        <f t="shared" si="12"/>
        <v>0</v>
      </c>
      <c r="L75" s="59">
        <f t="shared" si="12"/>
        <v>0</v>
      </c>
      <c r="M75" s="59">
        <f t="shared" si="12"/>
        <v>0</v>
      </c>
      <c r="N75" s="59">
        <f t="shared" si="12"/>
        <v>0</v>
      </c>
      <c r="O75" s="59">
        <f t="shared" si="12"/>
        <v>0</v>
      </c>
      <c r="P75" s="59">
        <f t="shared" si="12"/>
        <v>0</v>
      </c>
      <c r="Q75" s="59">
        <f t="shared" si="12"/>
        <v>0</v>
      </c>
      <c r="R75" s="59">
        <f t="shared" si="12"/>
        <v>0</v>
      </c>
      <c r="S75" s="84">
        <f t="shared" si="10"/>
        <v>10770.9</v>
      </c>
      <c r="T75" s="84">
        <f t="shared" si="11"/>
        <v>130789.1</v>
      </c>
      <c r="U75" s="85">
        <f t="shared" si="3"/>
        <v>7.6087171517377788E-2</v>
      </c>
    </row>
    <row r="76" spans="1:21" ht="15.4" customHeight="1" x14ac:dyDescent="0.25">
      <c r="A76" s="72" t="s">
        <v>113</v>
      </c>
      <c r="B76" s="57" t="s">
        <v>34</v>
      </c>
      <c r="C76" s="57" t="s">
        <v>105</v>
      </c>
      <c r="D76" s="74" t="s">
        <v>4</v>
      </c>
      <c r="E76" s="57" t="s">
        <v>58</v>
      </c>
      <c r="F76" s="76">
        <v>105200</v>
      </c>
      <c r="G76" s="76">
        <v>8050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8">
        <f t="shared" si="10"/>
        <v>8050</v>
      </c>
      <c r="T76" s="78">
        <f t="shared" si="11"/>
        <v>97150</v>
      </c>
      <c r="U76" s="79">
        <f t="shared" si="3"/>
        <v>7.6520912547528519E-2</v>
      </c>
    </row>
    <row r="77" spans="1:21" ht="15.4" customHeight="1" x14ac:dyDescent="0.25">
      <c r="A77" s="72" t="s">
        <v>113</v>
      </c>
      <c r="B77" s="57" t="s">
        <v>34</v>
      </c>
      <c r="C77" s="57" t="s">
        <v>105</v>
      </c>
      <c r="D77" s="74" t="s">
        <v>9</v>
      </c>
      <c r="E77" s="57" t="s">
        <v>63</v>
      </c>
      <c r="F77" s="76">
        <v>35559.999999999993</v>
      </c>
      <c r="G77" s="76">
        <v>2720.9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8">
        <f t="shared" si="10"/>
        <v>2720.9</v>
      </c>
      <c r="T77" s="78">
        <f t="shared" si="11"/>
        <v>32839.099999999991</v>
      </c>
      <c r="U77" s="79">
        <f t="shared" si="3"/>
        <v>7.6515748031496078E-2</v>
      </c>
    </row>
    <row r="78" spans="1:21" ht="15.4" customHeight="1" x14ac:dyDescent="0.25">
      <c r="A78" s="72" t="s">
        <v>113</v>
      </c>
      <c r="B78" s="57" t="s">
        <v>34</v>
      </c>
      <c r="C78" s="57" t="s">
        <v>105</v>
      </c>
      <c r="D78" s="74" t="s">
        <v>12</v>
      </c>
      <c r="E78" s="57" t="s">
        <v>66</v>
      </c>
      <c r="F78" s="76">
        <v>799.99999999999966</v>
      </c>
      <c r="G78" s="76">
        <v>0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>
        <f t="shared" si="10"/>
        <v>0</v>
      </c>
      <c r="T78" s="78">
        <f t="shared" si="11"/>
        <v>799.99999999999966</v>
      </c>
      <c r="U78" s="79">
        <f t="shared" si="3"/>
        <v>0</v>
      </c>
    </row>
    <row r="79" spans="1:21" s="82" customFormat="1" ht="15.4" customHeight="1" x14ac:dyDescent="0.25">
      <c r="A79" s="67" t="s">
        <v>112</v>
      </c>
      <c r="B79" s="66" t="s">
        <v>54</v>
      </c>
      <c r="C79" s="66"/>
      <c r="D79" s="80"/>
      <c r="E79" s="81"/>
      <c r="F79" s="83">
        <f>SUM(F80:F83)</f>
        <v>193410</v>
      </c>
      <c r="G79" s="83">
        <f>SUM(G80:G83)</f>
        <v>13215.79</v>
      </c>
      <c r="H79" s="83">
        <f t="shared" ref="G79:R79" si="13">SUM(H80:H83)</f>
        <v>0</v>
      </c>
      <c r="I79" s="83">
        <f t="shared" si="13"/>
        <v>0</v>
      </c>
      <c r="J79" s="83">
        <f t="shared" si="13"/>
        <v>0</v>
      </c>
      <c r="K79" s="83">
        <f t="shared" si="13"/>
        <v>0</v>
      </c>
      <c r="L79" s="83">
        <f t="shared" si="13"/>
        <v>0</v>
      </c>
      <c r="M79" s="83">
        <f t="shared" si="13"/>
        <v>0</v>
      </c>
      <c r="N79" s="83">
        <f t="shared" si="13"/>
        <v>0</v>
      </c>
      <c r="O79" s="83">
        <f t="shared" si="13"/>
        <v>0</v>
      </c>
      <c r="P79" s="83">
        <f t="shared" si="13"/>
        <v>0</v>
      </c>
      <c r="Q79" s="83">
        <f t="shared" si="13"/>
        <v>0</v>
      </c>
      <c r="R79" s="83">
        <f t="shared" si="13"/>
        <v>0</v>
      </c>
      <c r="S79" s="84">
        <f t="shared" si="10"/>
        <v>13215.79</v>
      </c>
      <c r="T79" s="84">
        <f t="shared" si="11"/>
        <v>180194.21</v>
      </c>
      <c r="U79" s="85">
        <f t="shared" ref="U79:U142" si="14">S79/F79</f>
        <v>6.8330437929786464E-2</v>
      </c>
    </row>
    <row r="80" spans="1:21" ht="15.4" customHeight="1" x14ac:dyDescent="0.25">
      <c r="A80" s="72" t="s">
        <v>112</v>
      </c>
      <c r="B80" s="57" t="s">
        <v>34</v>
      </c>
      <c r="C80" s="57" t="s">
        <v>105</v>
      </c>
      <c r="D80" s="74" t="s">
        <v>4</v>
      </c>
      <c r="E80" s="57" t="s">
        <v>58</v>
      </c>
      <c r="F80" s="76">
        <v>132600</v>
      </c>
      <c r="G80" s="76">
        <v>9877.27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8">
        <f t="shared" si="10"/>
        <v>9877.27</v>
      </c>
      <c r="T80" s="78">
        <f t="shared" si="11"/>
        <v>122722.73</v>
      </c>
      <c r="U80" s="79">
        <f t="shared" si="14"/>
        <v>7.4489215686274507E-2</v>
      </c>
    </row>
    <row r="81" spans="1:21" ht="15.4" customHeight="1" x14ac:dyDescent="0.25">
      <c r="A81" s="72" t="s">
        <v>112</v>
      </c>
      <c r="B81" s="57" t="s">
        <v>34</v>
      </c>
      <c r="C81" s="57" t="s">
        <v>105</v>
      </c>
      <c r="D81" s="74" t="s">
        <v>9</v>
      </c>
      <c r="E81" s="57" t="s">
        <v>63</v>
      </c>
      <c r="F81" s="76">
        <v>44820</v>
      </c>
      <c r="G81" s="76">
        <v>3338.52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8">
        <f t="shared" si="10"/>
        <v>3338.52</v>
      </c>
      <c r="T81" s="78">
        <f t="shared" si="11"/>
        <v>41481.480000000003</v>
      </c>
      <c r="U81" s="79">
        <f t="shared" si="14"/>
        <v>7.4487282463186075E-2</v>
      </c>
    </row>
    <row r="82" spans="1:21" ht="15.4" customHeight="1" x14ac:dyDescent="0.25">
      <c r="A82" s="72" t="s">
        <v>112</v>
      </c>
      <c r="B82" s="57" t="s">
        <v>34</v>
      </c>
      <c r="C82" s="57" t="s">
        <v>105</v>
      </c>
      <c r="D82" s="74" t="s">
        <v>10</v>
      </c>
      <c r="E82" s="57" t="s">
        <v>64</v>
      </c>
      <c r="F82" s="76">
        <v>15190</v>
      </c>
      <c r="G82" s="76">
        <v>0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8">
        <f t="shared" si="10"/>
        <v>0</v>
      </c>
      <c r="T82" s="78">
        <f t="shared" si="11"/>
        <v>15190</v>
      </c>
      <c r="U82" s="79">
        <f t="shared" si="14"/>
        <v>0</v>
      </c>
    </row>
    <row r="83" spans="1:21" ht="15.4" customHeight="1" x14ac:dyDescent="0.25">
      <c r="A83" s="72" t="s">
        <v>112</v>
      </c>
      <c r="B83" s="57" t="s">
        <v>34</v>
      </c>
      <c r="C83" s="57" t="s">
        <v>105</v>
      </c>
      <c r="D83" s="74" t="s">
        <v>12</v>
      </c>
      <c r="E83" s="57" t="s">
        <v>66</v>
      </c>
      <c r="F83" s="76">
        <v>799.99999999999966</v>
      </c>
      <c r="G83" s="76">
        <v>0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8">
        <f t="shared" si="10"/>
        <v>0</v>
      </c>
      <c r="T83" s="78">
        <f t="shared" si="11"/>
        <v>799.99999999999966</v>
      </c>
      <c r="U83" s="79">
        <f t="shared" si="14"/>
        <v>0</v>
      </c>
    </row>
    <row r="84" spans="1:21" s="82" customFormat="1" ht="15.4" customHeight="1" x14ac:dyDescent="0.25">
      <c r="A84" s="67" t="s">
        <v>27</v>
      </c>
      <c r="B84" s="66" t="s">
        <v>54</v>
      </c>
      <c r="C84" s="66"/>
      <c r="D84" s="80"/>
      <c r="E84" s="81"/>
      <c r="F84" s="83">
        <f>SUM(F85:F110)</f>
        <v>3506760.7374646296</v>
      </c>
      <c r="G84" s="83">
        <f>SUM(G85:G110)</f>
        <v>204289.52687999999</v>
      </c>
      <c r="H84" s="83">
        <f t="shared" ref="G84:R84" si="15">SUM(H85:H110)</f>
        <v>0</v>
      </c>
      <c r="I84" s="83">
        <f t="shared" si="15"/>
        <v>0</v>
      </c>
      <c r="J84" s="83">
        <f t="shared" si="15"/>
        <v>0</v>
      </c>
      <c r="K84" s="83">
        <f t="shared" si="15"/>
        <v>0</v>
      </c>
      <c r="L84" s="83">
        <f t="shared" si="15"/>
        <v>0</v>
      </c>
      <c r="M84" s="83">
        <f t="shared" si="15"/>
        <v>0</v>
      </c>
      <c r="N84" s="83">
        <f t="shared" si="15"/>
        <v>0</v>
      </c>
      <c r="O84" s="83">
        <f t="shared" si="15"/>
        <v>0</v>
      </c>
      <c r="P84" s="83">
        <f t="shared" si="15"/>
        <v>0</v>
      </c>
      <c r="Q84" s="83">
        <f t="shared" si="15"/>
        <v>0</v>
      </c>
      <c r="R84" s="83">
        <f t="shared" si="15"/>
        <v>0</v>
      </c>
      <c r="S84" s="84">
        <f t="shared" si="10"/>
        <v>204289.52687999999</v>
      </c>
      <c r="T84" s="84">
        <f t="shared" si="11"/>
        <v>3302471.2105846298</v>
      </c>
      <c r="U84" s="85">
        <f t="shared" si="14"/>
        <v>5.8255906853713749E-2</v>
      </c>
    </row>
    <row r="85" spans="1:21" ht="15.4" customHeight="1" x14ac:dyDescent="0.25">
      <c r="A85" s="72" t="s">
        <v>27</v>
      </c>
      <c r="B85" s="73" t="s">
        <v>33</v>
      </c>
      <c r="C85" s="75" t="s">
        <v>103</v>
      </c>
      <c r="D85" s="74" t="s">
        <v>2</v>
      </c>
      <c r="E85" s="73" t="s">
        <v>55</v>
      </c>
      <c r="F85" s="76">
        <v>72272.469999999987</v>
      </c>
      <c r="G85" s="76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8">
        <f t="shared" si="10"/>
        <v>0</v>
      </c>
      <c r="T85" s="78">
        <f t="shared" si="11"/>
        <v>72272.469999999987</v>
      </c>
      <c r="U85" s="79">
        <f t="shared" si="14"/>
        <v>0</v>
      </c>
    </row>
    <row r="86" spans="1:21" ht="15.4" customHeight="1" x14ac:dyDescent="0.25">
      <c r="A86" s="72" t="s">
        <v>27</v>
      </c>
      <c r="B86" s="73" t="s">
        <v>33</v>
      </c>
      <c r="C86" s="75" t="s">
        <v>103</v>
      </c>
      <c r="D86" s="74" t="s">
        <v>3</v>
      </c>
      <c r="E86" s="57" t="s">
        <v>56</v>
      </c>
      <c r="F86" s="76">
        <v>6200</v>
      </c>
      <c r="G86" s="7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8">
        <f t="shared" si="10"/>
        <v>0</v>
      </c>
      <c r="T86" s="78">
        <f t="shared" si="11"/>
        <v>6200</v>
      </c>
      <c r="U86" s="79">
        <f t="shared" si="14"/>
        <v>0</v>
      </c>
    </row>
    <row r="87" spans="1:21" ht="15.4" customHeight="1" x14ac:dyDescent="0.25">
      <c r="A87" s="72" t="s">
        <v>27</v>
      </c>
      <c r="B87" s="73" t="s">
        <v>33</v>
      </c>
      <c r="C87" s="75" t="s">
        <v>103</v>
      </c>
      <c r="D87" s="74">
        <v>1551</v>
      </c>
      <c r="E87" s="57" t="s">
        <v>57</v>
      </c>
      <c r="F87" s="76">
        <v>131692.488416632</v>
      </c>
      <c r="G87" s="76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8">
        <f t="shared" si="10"/>
        <v>0</v>
      </c>
      <c r="T87" s="78">
        <f t="shared" si="11"/>
        <v>131692.488416632</v>
      </c>
      <c r="U87" s="79">
        <f t="shared" si="14"/>
        <v>0</v>
      </c>
    </row>
    <row r="88" spans="1:21" ht="15.4" customHeight="1" x14ac:dyDescent="0.25">
      <c r="A88" s="72" t="s">
        <v>27</v>
      </c>
      <c r="B88" s="75" t="s">
        <v>34</v>
      </c>
      <c r="C88" s="75" t="s">
        <v>103</v>
      </c>
      <c r="D88" s="74" t="s">
        <v>98</v>
      </c>
      <c r="E88" s="16" t="s">
        <v>104</v>
      </c>
      <c r="F88" s="76">
        <v>620</v>
      </c>
      <c r="G88" s="76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8">
        <f t="shared" si="10"/>
        <v>0</v>
      </c>
      <c r="T88" s="78">
        <f t="shared" si="11"/>
        <v>620</v>
      </c>
      <c r="U88" s="79">
        <f t="shared" si="14"/>
        <v>0</v>
      </c>
    </row>
    <row r="89" spans="1:21" ht="15.4" customHeight="1" x14ac:dyDescent="0.25">
      <c r="A89" s="72" t="s">
        <v>27</v>
      </c>
      <c r="B89" s="75" t="s">
        <v>34</v>
      </c>
      <c r="C89" s="75" t="s">
        <v>103</v>
      </c>
      <c r="D89" s="74" t="s">
        <v>4</v>
      </c>
      <c r="E89" s="57" t="s">
        <v>58</v>
      </c>
      <c r="F89" s="76">
        <v>560110.93599999952</v>
      </c>
      <c r="G89" s="76">
        <v>46225.807940000013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8">
        <f t="shared" si="10"/>
        <v>46225.807940000013</v>
      </c>
      <c r="T89" s="78">
        <f t="shared" si="11"/>
        <v>513885.12805999949</v>
      </c>
      <c r="U89" s="79">
        <f t="shared" si="14"/>
        <v>8.2529736466348966E-2</v>
      </c>
    </row>
    <row r="90" spans="1:21" ht="15.4" customHeight="1" x14ac:dyDescent="0.25">
      <c r="A90" s="72" t="s">
        <v>27</v>
      </c>
      <c r="B90" s="75" t="s">
        <v>34</v>
      </c>
      <c r="C90" s="75" t="s">
        <v>103</v>
      </c>
      <c r="D90" s="74" t="s">
        <v>5</v>
      </c>
      <c r="E90" s="57" t="s">
        <v>59</v>
      </c>
      <c r="F90" s="76">
        <v>413901.52199999959</v>
      </c>
      <c r="G90" s="76">
        <v>29878.411319999999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8">
        <f t="shared" si="10"/>
        <v>29878.411319999999</v>
      </c>
      <c r="T90" s="78">
        <f t="shared" si="11"/>
        <v>384023.11067999958</v>
      </c>
      <c r="U90" s="79">
        <f t="shared" si="14"/>
        <v>7.2187246801184823E-2</v>
      </c>
    </row>
    <row r="91" spans="1:21" ht="15.4" customHeight="1" x14ac:dyDescent="0.25">
      <c r="A91" s="72" t="s">
        <v>27</v>
      </c>
      <c r="B91" s="75" t="s">
        <v>34</v>
      </c>
      <c r="C91" s="75" t="s">
        <v>103</v>
      </c>
      <c r="D91" s="74" t="s">
        <v>6</v>
      </c>
      <c r="E91" s="57" t="s">
        <v>60</v>
      </c>
      <c r="F91" s="76">
        <v>57631.063999999977</v>
      </c>
      <c r="G91" s="76">
        <v>1707.44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8">
        <f t="shared" si="10"/>
        <v>1707.44</v>
      </c>
      <c r="T91" s="78">
        <f t="shared" si="11"/>
        <v>55923.623999999974</v>
      </c>
      <c r="U91" s="79">
        <f t="shared" si="14"/>
        <v>2.9627077508060595E-2</v>
      </c>
    </row>
    <row r="92" spans="1:21" ht="15.4" customHeight="1" x14ac:dyDescent="0.25">
      <c r="A92" s="72" t="s">
        <v>27</v>
      </c>
      <c r="B92" s="75" t="s">
        <v>34</v>
      </c>
      <c r="C92" s="75" t="s">
        <v>103</v>
      </c>
      <c r="D92" s="74" t="s">
        <v>7</v>
      </c>
      <c r="E92" s="57" t="s">
        <v>61</v>
      </c>
      <c r="F92" s="76">
        <v>64109.283999999992</v>
      </c>
      <c r="G92" s="76">
        <v>175.02600000000001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8">
        <f t="shared" si="10"/>
        <v>175.02600000000001</v>
      </c>
      <c r="T92" s="78">
        <f t="shared" si="11"/>
        <v>63934.257999999994</v>
      </c>
      <c r="U92" s="79">
        <f t="shared" si="14"/>
        <v>2.7301194004911993E-3</v>
      </c>
    </row>
    <row r="93" spans="1:21" ht="15.4" customHeight="1" x14ac:dyDescent="0.25">
      <c r="A93" s="72" t="s">
        <v>27</v>
      </c>
      <c r="B93" s="75" t="s">
        <v>34</v>
      </c>
      <c r="C93" s="75" t="s">
        <v>103</v>
      </c>
      <c r="D93" s="74" t="s">
        <v>8</v>
      </c>
      <c r="E93" s="57" t="s">
        <v>62</v>
      </c>
      <c r="F93" s="76">
        <v>5779.4000000000333</v>
      </c>
      <c r="G93" s="76">
        <v>806.12456000000009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8">
        <f t="shared" si="10"/>
        <v>806.12456000000009</v>
      </c>
      <c r="T93" s="78">
        <f t="shared" si="11"/>
        <v>4973.2754400000331</v>
      </c>
      <c r="U93" s="79">
        <f t="shared" si="14"/>
        <v>0.1394823960964798</v>
      </c>
    </row>
    <row r="94" spans="1:21" ht="15.4" customHeight="1" x14ac:dyDescent="0.25">
      <c r="A94" s="72" t="s">
        <v>27</v>
      </c>
      <c r="B94" s="75" t="s">
        <v>34</v>
      </c>
      <c r="C94" s="75" t="s">
        <v>103</v>
      </c>
      <c r="D94" s="74" t="s">
        <v>9</v>
      </c>
      <c r="E94" s="57" t="s">
        <v>64</v>
      </c>
      <c r="F94" s="76">
        <v>250581.76504799831</v>
      </c>
      <c r="G94" s="76">
        <v>26761.78816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8">
        <f t="shared" si="10"/>
        <v>26761.78816</v>
      </c>
      <c r="T94" s="78">
        <f t="shared" si="11"/>
        <v>223819.97688799832</v>
      </c>
      <c r="U94" s="79">
        <f t="shared" si="14"/>
        <v>0.10679862580931955</v>
      </c>
    </row>
    <row r="95" spans="1:21" ht="15.4" customHeight="1" x14ac:dyDescent="0.25">
      <c r="A95" s="72" t="s">
        <v>27</v>
      </c>
      <c r="B95" s="75" t="s">
        <v>34</v>
      </c>
      <c r="C95" s="75" t="s">
        <v>103</v>
      </c>
      <c r="D95" s="74" t="s">
        <v>10</v>
      </c>
      <c r="E95" s="57" t="s">
        <v>64</v>
      </c>
      <c r="F95" s="76">
        <v>139589.59999999969</v>
      </c>
      <c r="G95" s="76">
        <v>9883.3968400000012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8">
        <f t="shared" si="10"/>
        <v>9883.3968400000012</v>
      </c>
      <c r="T95" s="78">
        <f t="shared" si="11"/>
        <v>129706.20315999968</v>
      </c>
      <c r="U95" s="79">
        <f t="shared" si="14"/>
        <v>7.080324637365551E-2</v>
      </c>
    </row>
    <row r="96" spans="1:21" ht="15.4" customHeight="1" x14ac:dyDescent="0.25">
      <c r="A96" s="72" t="s">
        <v>27</v>
      </c>
      <c r="B96" s="75" t="s">
        <v>34</v>
      </c>
      <c r="C96" s="75" t="s">
        <v>103</v>
      </c>
      <c r="D96" s="74" t="s">
        <v>11</v>
      </c>
      <c r="E96" s="57" t="s">
        <v>65</v>
      </c>
      <c r="F96" s="76">
        <v>8453.0800000000127</v>
      </c>
      <c r="G96" s="76">
        <v>634.64129999999989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8">
        <f t="shared" si="10"/>
        <v>634.64129999999989</v>
      </c>
      <c r="T96" s="78">
        <f t="shared" si="11"/>
        <v>7818.4387000000124</v>
      </c>
      <c r="U96" s="79">
        <f t="shared" si="14"/>
        <v>7.507811353968008E-2</v>
      </c>
    </row>
    <row r="97" spans="1:21" ht="15.4" customHeight="1" x14ac:dyDescent="0.25">
      <c r="A97" s="72" t="s">
        <v>27</v>
      </c>
      <c r="B97" s="75" t="s">
        <v>34</v>
      </c>
      <c r="C97" s="75" t="s">
        <v>103</v>
      </c>
      <c r="D97" s="74" t="s">
        <v>12</v>
      </c>
      <c r="E97" s="57" t="s">
        <v>66</v>
      </c>
      <c r="F97" s="76">
        <v>4501.2</v>
      </c>
      <c r="G97" s="76">
        <v>494.97937999999999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8">
        <f t="shared" si="10"/>
        <v>494.97937999999999</v>
      </c>
      <c r="T97" s="78">
        <f t="shared" si="11"/>
        <v>4006.2206200000001</v>
      </c>
      <c r="U97" s="79">
        <f t="shared" si="14"/>
        <v>0.10996609348618147</v>
      </c>
    </row>
    <row r="98" spans="1:21" ht="15.4" customHeight="1" x14ac:dyDescent="0.25">
      <c r="A98" s="72" t="s">
        <v>27</v>
      </c>
      <c r="B98" s="75" t="s">
        <v>34</v>
      </c>
      <c r="C98" s="75" t="s">
        <v>103</v>
      </c>
      <c r="D98" s="74" t="s">
        <v>13</v>
      </c>
      <c r="E98" s="57" t="s">
        <v>67</v>
      </c>
      <c r="F98" s="76">
        <v>199511.59799999979</v>
      </c>
      <c r="G98" s="76">
        <v>13021.596499999991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8">
        <f t="shared" si="10"/>
        <v>13021.596499999991</v>
      </c>
      <c r="T98" s="78">
        <f t="shared" si="11"/>
        <v>186490.00149999981</v>
      </c>
      <c r="U98" s="79">
        <f t="shared" si="14"/>
        <v>6.5267366060593648E-2</v>
      </c>
    </row>
    <row r="99" spans="1:21" ht="15.4" customHeight="1" x14ac:dyDescent="0.25">
      <c r="A99" s="72" t="s">
        <v>27</v>
      </c>
      <c r="B99" s="75" t="s">
        <v>34</v>
      </c>
      <c r="C99" s="75" t="s">
        <v>103</v>
      </c>
      <c r="D99" s="74" t="s">
        <v>14</v>
      </c>
      <c r="E99" s="57" t="s">
        <v>68</v>
      </c>
      <c r="F99" s="76">
        <v>240487.37999999971</v>
      </c>
      <c r="G99" s="76">
        <v>10477.71604000001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8">
        <f t="shared" si="10"/>
        <v>10477.71604000001</v>
      </c>
      <c r="T99" s="78">
        <f t="shared" si="11"/>
        <v>230009.66395999971</v>
      </c>
      <c r="U99" s="79">
        <f t="shared" si="14"/>
        <v>4.3568673083801829E-2</v>
      </c>
    </row>
    <row r="100" spans="1:21" ht="15.4" customHeight="1" x14ac:dyDescent="0.25">
      <c r="A100" s="72" t="s">
        <v>27</v>
      </c>
      <c r="B100" s="75" t="s">
        <v>34</v>
      </c>
      <c r="C100" s="75" t="s">
        <v>103</v>
      </c>
      <c r="D100" s="74" t="s">
        <v>15</v>
      </c>
      <c r="E100" s="57" t="s">
        <v>69</v>
      </c>
      <c r="F100" s="76">
        <v>56977.999999999978</v>
      </c>
      <c r="G100" s="76">
        <v>932.62198000000001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8">
        <f t="shared" si="10"/>
        <v>932.62198000000001</v>
      </c>
      <c r="T100" s="78">
        <f t="shared" si="11"/>
        <v>56045.378019999975</v>
      </c>
      <c r="U100" s="79">
        <f t="shared" si="14"/>
        <v>1.6368106637649624E-2</v>
      </c>
    </row>
    <row r="101" spans="1:21" ht="15.4" customHeight="1" x14ac:dyDescent="0.25">
      <c r="A101" s="72" t="s">
        <v>27</v>
      </c>
      <c r="B101" s="75" t="s">
        <v>34</v>
      </c>
      <c r="C101" s="75" t="s">
        <v>103</v>
      </c>
      <c r="D101" s="74" t="s">
        <v>16</v>
      </c>
      <c r="E101" s="57" t="s">
        <v>70</v>
      </c>
      <c r="F101" s="76">
        <v>71442.313999999751</v>
      </c>
      <c r="G101" s="76">
        <v>2390.8011799999999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8">
        <f t="shared" si="10"/>
        <v>2390.8011799999999</v>
      </c>
      <c r="T101" s="78">
        <f t="shared" si="11"/>
        <v>69051.512819999756</v>
      </c>
      <c r="U101" s="79">
        <f t="shared" si="14"/>
        <v>3.3464778030566147E-2</v>
      </c>
    </row>
    <row r="102" spans="1:21" ht="15.4" customHeight="1" x14ac:dyDescent="0.25">
      <c r="A102" s="72" t="s">
        <v>27</v>
      </c>
      <c r="B102" s="75" t="s">
        <v>34</v>
      </c>
      <c r="C102" s="75" t="s">
        <v>103</v>
      </c>
      <c r="D102" s="74" t="s">
        <v>17</v>
      </c>
      <c r="E102" s="57" t="s">
        <v>71</v>
      </c>
      <c r="F102" s="76">
        <v>485534.13999999902</v>
      </c>
      <c r="G102" s="76">
        <v>32259.34961999999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8">
        <f t="shared" si="10"/>
        <v>32259.34961999999</v>
      </c>
      <c r="T102" s="78">
        <f t="shared" si="11"/>
        <v>453274.79037999903</v>
      </c>
      <c r="U102" s="79">
        <f t="shared" si="14"/>
        <v>6.6440950207950475E-2</v>
      </c>
    </row>
    <row r="103" spans="1:21" ht="15.4" customHeight="1" x14ac:dyDescent="0.25">
      <c r="A103" s="72" t="s">
        <v>27</v>
      </c>
      <c r="B103" s="75" t="s">
        <v>34</v>
      </c>
      <c r="C103" s="75" t="s">
        <v>103</v>
      </c>
      <c r="D103" s="74" t="s">
        <v>18</v>
      </c>
      <c r="E103" s="57" t="s">
        <v>72</v>
      </c>
      <c r="F103" s="76">
        <v>16235.73999999998</v>
      </c>
      <c r="G103" s="76">
        <v>580.84764000000007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8">
        <f t="shared" si="10"/>
        <v>580.84764000000007</v>
      </c>
      <c r="T103" s="78">
        <f t="shared" si="11"/>
        <v>15654.89235999998</v>
      </c>
      <c r="U103" s="79">
        <f t="shared" si="14"/>
        <v>3.5775864851247972E-2</v>
      </c>
    </row>
    <row r="104" spans="1:21" ht="15.4" customHeight="1" x14ac:dyDescent="0.25">
      <c r="A104" s="72" t="s">
        <v>27</v>
      </c>
      <c r="B104" s="75" t="s">
        <v>34</v>
      </c>
      <c r="C104" s="75" t="s">
        <v>103</v>
      </c>
      <c r="D104" s="74" t="s">
        <v>19</v>
      </c>
      <c r="E104" s="57" t="s">
        <v>73</v>
      </c>
      <c r="F104" s="76">
        <v>349643.38000000082</v>
      </c>
      <c r="G104" s="76">
        <v>15489.1201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8">
        <f t="shared" si="10"/>
        <v>15489.1201</v>
      </c>
      <c r="T104" s="78">
        <f t="shared" si="11"/>
        <v>334154.25990000082</v>
      </c>
      <c r="U104" s="79">
        <f t="shared" si="14"/>
        <v>4.4299766522105932E-2</v>
      </c>
    </row>
    <row r="105" spans="1:21" ht="15.4" customHeight="1" x14ac:dyDescent="0.25">
      <c r="A105" s="72" t="s">
        <v>27</v>
      </c>
      <c r="B105" s="75" t="s">
        <v>34</v>
      </c>
      <c r="C105" s="75" t="s">
        <v>103</v>
      </c>
      <c r="D105" s="74" t="s">
        <v>20</v>
      </c>
      <c r="E105" s="57" t="s">
        <v>74</v>
      </c>
      <c r="F105" s="76">
        <v>11780</v>
      </c>
      <c r="G105" s="76">
        <v>1188.2901400000001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8">
        <f t="shared" si="10"/>
        <v>1188.2901400000001</v>
      </c>
      <c r="T105" s="78">
        <f t="shared" si="11"/>
        <v>10591.709859999999</v>
      </c>
      <c r="U105" s="79">
        <f t="shared" si="14"/>
        <v>0.10087352631578948</v>
      </c>
    </row>
    <row r="106" spans="1:21" ht="15.4" customHeight="1" x14ac:dyDescent="0.25">
      <c r="A106" s="72" t="s">
        <v>27</v>
      </c>
      <c r="B106" s="75" t="s">
        <v>34</v>
      </c>
      <c r="C106" s="75" t="s">
        <v>103</v>
      </c>
      <c r="D106" s="74" t="s">
        <v>21</v>
      </c>
      <c r="E106" s="57" t="s">
        <v>75</v>
      </c>
      <c r="F106" s="76">
        <v>5952</v>
      </c>
      <c r="G106" s="76">
        <v>26.908000000000001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8">
        <f t="shared" si="10"/>
        <v>26.908000000000001</v>
      </c>
      <c r="T106" s="78">
        <f t="shared" si="11"/>
        <v>5925.0919999999996</v>
      </c>
      <c r="U106" s="79">
        <f t="shared" si="14"/>
        <v>4.5208333333333333E-3</v>
      </c>
    </row>
    <row r="107" spans="1:21" ht="15.4" customHeight="1" x14ac:dyDescent="0.25">
      <c r="A107" s="72" t="s">
        <v>27</v>
      </c>
      <c r="B107" s="75" t="s">
        <v>34</v>
      </c>
      <c r="C107" s="75" t="s">
        <v>103</v>
      </c>
      <c r="D107" s="74" t="s">
        <v>22</v>
      </c>
      <c r="E107" s="57" t="s">
        <v>76</v>
      </c>
      <c r="F107" s="76">
        <v>198372.3000000006</v>
      </c>
      <c r="G107" s="76">
        <v>3659.0623200000009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8">
        <f t="shared" si="10"/>
        <v>3659.0623200000009</v>
      </c>
      <c r="T107" s="78">
        <f t="shared" si="11"/>
        <v>194713.2376800006</v>
      </c>
      <c r="U107" s="79">
        <f t="shared" si="14"/>
        <v>1.8445429729856386E-2</v>
      </c>
    </row>
    <row r="108" spans="1:21" ht="15.4" customHeight="1" x14ac:dyDescent="0.25">
      <c r="A108" s="72" t="s">
        <v>27</v>
      </c>
      <c r="B108" s="75" t="s">
        <v>34</v>
      </c>
      <c r="C108" s="75" t="s">
        <v>103</v>
      </c>
      <c r="D108" s="74" t="s">
        <v>23</v>
      </c>
      <c r="E108" s="57" t="s">
        <v>77</v>
      </c>
      <c r="F108" s="76">
        <v>2252.4600000000019</v>
      </c>
      <c r="G108" s="76">
        <v>78.760339999999999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8">
        <f t="shared" si="10"/>
        <v>78.760339999999999</v>
      </c>
      <c r="T108" s="78">
        <f t="shared" si="11"/>
        <v>2173.699660000002</v>
      </c>
      <c r="U108" s="79">
        <f t="shared" si="14"/>
        <v>3.4966365662431269E-2</v>
      </c>
    </row>
    <row r="109" spans="1:21" ht="15.4" customHeight="1" x14ac:dyDescent="0.25">
      <c r="A109" s="72" t="s">
        <v>27</v>
      </c>
      <c r="B109" s="75" t="s">
        <v>34</v>
      </c>
      <c r="C109" s="75" t="s">
        <v>103</v>
      </c>
      <c r="D109" s="74" t="s">
        <v>24</v>
      </c>
      <c r="E109" s="57" t="s">
        <v>78</v>
      </c>
      <c r="F109" s="76">
        <v>148709.87600000019</v>
      </c>
      <c r="G109" s="76">
        <v>7427.5571000000018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8">
        <f t="shared" si="10"/>
        <v>7427.5571000000018</v>
      </c>
      <c r="T109" s="78">
        <f t="shared" si="11"/>
        <v>141282.31890000019</v>
      </c>
      <c r="U109" s="79">
        <f t="shared" si="14"/>
        <v>4.9946629637429005E-2</v>
      </c>
    </row>
    <row r="110" spans="1:21" ht="15.4" customHeight="1" x14ac:dyDescent="0.25">
      <c r="A110" s="72" t="s">
        <v>27</v>
      </c>
      <c r="B110" s="75" t="s">
        <v>34</v>
      </c>
      <c r="C110" s="75" t="s">
        <v>103</v>
      </c>
      <c r="D110" s="74" t="s">
        <v>25</v>
      </c>
      <c r="E110" s="57" t="s">
        <v>79</v>
      </c>
      <c r="F110" s="76">
        <v>4418.7400000000298</v>
      </c>
      <c r="G110" s="76">
        <v>189.28041999999999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8">
        <f t="shared" si="10"/>
        <v>189.28041999999999</v>
      </c>
      <c r="T110" s="78">
        <f t="shared" si="11"/>
        <v>4229.4595800000297</v>
      </c>
      <c r="U110" s="79">
        <f t="shared" si="14"/>
        <v>4.2835835554931659E-2</v>
      </c>
    </row>
    <row r="111" spans="1:21" s="82" customFormat="1" ht="15.4" customHeight="1" x14ac:dyDescent="0.25">
      <c r="A111" s="67" t="s">
        <v>28</v>
      </c>
      <c r="B111" s="66" t="s">
        <v>54</v>
      </c>
      <c r="C111" s="81"/>
      <c r="D111" s="80"/>
      <c r="E111" s="81"/>
      <c r="F111" s="59">
        <f>SUM(F112:F137)</f>
        <v>1029791.1695409704</v>
      </c>
      <c r="G111" s="59">
        <f>SUM(G112:G137)</f>
        <v>56282.081479999993</v>
      </c>
      <c r="H111" s="59">
        <f t="shared" ref="G111:R111" si="16">SUM(H112:H137)</f>
        <v>0</v>
      </c>
      <c r="I111" s="59">
        <f t="shared" si="16"/>
        <v>0</v>
      </c>
      <c r="J111" s="59">
        <f t="shared" si="16"/>
        <v>0</v>
      </c>
      <c r="K111" s="59">
        <f t="shared" si="16"/>
        <v>0</v>
      </c>
      <c r="L111" s="59">
        <f t="shared" si="16"/>
        <v>0</v>
      </c>
      <c r="M111" s="59">
        <f t="shared" si="16"/>
        <v>0</v>
      </c>
      <c r="N111" s="59">
        <f t="shared" si="16"/>
        <v>0</v>
      </c>
      <c r="O111" s="59">
        <f t="shared" si="16"/>
        <v>0</v>
      </c>
      <c r="P111" s="59">
        <f t="shared" si="16"/>
        <v>0</v>
      </c>
      <c r="Q111" s="59">
        <f t="shared" si="16"/>
        <v>0</v>
      </c>
      <c r="R111" s="59">
        <f t="shared" si="16"/>
        <v>0</v>
      </c>
      <c r="S111" s="2">
        <f t="shared" si="10"/>
        <v>56282.081479999993</v>
      </c>
      <c r="T111" s="2">
        <f t="shared" si="11"/>
        <v>973509.08806097042</v>
      </c>
      <c r="U111" s="63">
        <f t="shared" si="14"/>
        <v>5.4653878518969766E-2</v>
      </c>
    </row>
    <row r="112" spans="1:21" ht="15.4" customHeight="1" x14ac:dyDescent="0.25">
      <c r="A112" s="72" t="s">
        <v>28</v>
      </c>
      <c r="B112" s="73" t="s">
        <v>33</v>
      </c>
      <c r="C112" s="75" t="s">
        <v>103</v>
      </c>
      <c r="D112" s="74" t="s">
        <v>2</v>
      </c>
      <c r="E112" s="73" t="s">
        <v>55</v>
      </c>
      <c r="F112" s="76">
        <v>31473.494999999981</v>
      </c>
      <c r="G112" s="76">
        <v>0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8">
        <f t="shared" si="10"/>
        <v>0</v>
      </c>
      <c r="T112" s="78">
        <f t="shared" si="11"/>
        <v>31473.494999999981</v>
      </c>
      <c r="U112" s="79">
        <f t="shared" si="14"/>
        <v>0</v>
      </c>
    </row>
    <row r="113" spans="1:21" ht="15.4" customHeight="1" x14ac:dyDescent="0.25">
      <c r="A113" s="72" t="s">
        <v>28</v>
      </c>
      <c r="B113" s="73" t="s">
        <v>33</v>
      </c>
      <c r="C113" s="75" t="s">
        <v>103</v>
      </c>
      <c r="D113" s="74" t="s">
        <v>3</v>
      </c>
      <c r="E113" s="57" t="s">
        <v>56</v>
      </c>
      <c r="F113" s="76">
        <v>2700</v>
      </c>
      <c r="G113" s="76">
        <v>0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8">
        <f t="shared" si="10"/>
        <v>0</v>
      </c>
      <c r="T113" s="78">
        <f t="shared" si="11"/>
        <v>2700</v>
      </c>
      <c r="U113" s="79">
        <f t="shared" si="14"/>
        <v>0</v>
      </c>
    </row>
    <row r="114" spans="1:21" ht="15.4" customHeight="1" x14ac:dyDescent="0.25">
      <c r="A114" s="72" t="s">
        <v>28</v>
      </c>
      <c r="B114" s="73" t="s">
        <v>33</v>
      </c>
      <c r="C114" s="75" t="s">
        <v>103</v>
      </c>
      <c r="D114" s="74">
        <v>1551</v>
      </c>
      <c r="E114" s="57" t="s">
        <v>57</v>
      </c>
      <c r="F114" s="76">
        <v>57349.95463297001</v>
      </c>
      <c r="G114" s="76">
        <v>0</v>
      </c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8">
        <f t="shared" si="10"/>
        <v>0</v>
      </c>
      <c r="T114" s="78">
        <f t="shared" si="11"/>
        <v>57349.95463297001</v>
      </c>
      <c r="U114" s="79">
        <f t="shared" si="14"/>
        <v>0</v>
      </c>
    </row>
    <row r="115" spans="1:21" ht="15.4" customHeight="1" x14ac:dyDescent="0.25">
      <c r="A115" s="72" t="s">
        <v>28</v>
      </c>
      <c r="B115" s="75" t="s">
        <v>34</v>
      </c>
      <c r="C115" s="75" t="s">
        <v>103</v>
      </c>
      <c r="D115" s="74" t="s">
        <v>98</v>
      </c>
      <c r="E115" s="16" t="s">
        <v>104</v>
      </c>
      <c r="F115" s="76">
        <v>270</v>
      </c>
      <c r="G115" s="76">
        <v>0</v>
      </c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8">
        <f t="shared" si="10"/>
        <v>0</v>
      </c>
      <c r="T115" s="78">
        <f t="shared" si="11"/>
        <v>270</v>
      </c>
      <c r="U115" s="79">
        <f t="shared" si="14"/>
        <v>0</v>
      </c>
    </row>
    <row r="116" spans="1:21" ht="15.4" customHeight="1" x14ac:dyDescent="0.25">
      <c r="A116" s="72" t="s">
        <v>28</v>
      </c>
      <c r="B116" s="75" t="s">
        <v>34</v>
      </c>
      <c r="C116" s="75" t="s">
        <v>103</v>
      </c>
      <c r="D116" s="74" t="s">
        <v>4</v>
      </c>
      <c r="E116" s="57" t="s">
        <v>58</v>
      </c>
      <c r="F116" s="76">
        <v>133629.95600000001</v>
      </c>
      <c r="G116" s="76">
        <v>11001.843989999999</v>
      </c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8">
        <f t="shared" si="10"/>
        <v>11001.843989999999</v>
      </c>
      <c r="T116" s="78">
        <f t="shared" si="11"/>
        <v>122628.11201000001</v>
      </c>
      <c r="U116" s="79">
        <f t="shared" si="14"/>
        <v>8.2330671350366966E-2</v>
      </c>
    </row>
    <row r="117" spans="1:21" ht="15.4" customHeight="1" x14ac:dyDescent="0.25">
      <c r="A117" s="72" t="s">
        <v>28</v>
      </c>
      <c r="B117" s="75" t="s">
        <v>34</v>
      </c>
      <c r="C117" s="75" t="s">
        <v>103</v>
      </c>
      <c r="D117" s="74" t="s">
        <v>5</v>
      </c>
      <c r="E117" s="57" t="s">
        <v>59</v>
      </c>
      <c r="F117" s="76">
        <v>180247.43700000021</v>
      </c>
      <c r="G117" s="76">
        <v>13011.566220000001</v>
      </c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8">
        <f t="shared" si="10"/>
        <v>13011.566220000001</v>
      </c>
      <c r="T117" s="78">
        <f t="shared" si="11"/>
        <v>167235.8707800002</v>
      </c>
      <c r="U117" s="79">
        <f t="shared" si="14"/>
        <v>7.2187246801184671E-2</v>
      </c>
    </row>
    <row r="118" spans="1:21" ht="15.4" customHeight="1" x14ac:dyDescent="0.25">
      <c r="A118" s="72" t="s">
        <v>28</v>
      </c>
      <c r="B118" s="75" t="s">
        <v>34</v>
      </c>
      <c r="C118" s="75" t="s">
        <v>103</v>
      </c>
      <c r="D118" s="74" t="s">
        <v>6</v>
      </c>
      <c r="E118" s="57" t="s">
        <v>60</v>
      </c>
      <c r="F118" s="76">
        <v>12076.843999999999</v>
      </c>
      <c r="G118" s="76">
        <v>644.8900000000001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8">
        <f t="shared" si="10"/>
        <v>644.8900000000001</v>
      </c>
      <c r="T118" s="78">
        <f t="shared" si="11"/>
        <v>11431.954</v>
      </c>
      <c r="U118" s="79">
        <f t="shared" si="14"/>
        <v>5.3398884675499671E-2</v>
      </c>
    </row>
    <row r="119" spans="1:21" ht="15.4" customHeight="1" x14ac:dyDescent="0.25">
      <c r="A119" s="72" t="s">
        <v>28</v>
      </c>
      <c r="B119" s="75" t="s">
        <v>34</v>
      </c>
      <c r="C119" s="75" t="s">
        <v>103</v>
      </c>
      <c r="D119" s="74" t="s">
        <v>7</v>
      </c>
      <c r="E119" s="57" t="s">
        <v>61</v>
      </c>
      <c r="F119" s="76">
        <v>24537.914000000012</v>
      </c>
      <c r="G119" s="76">
        <v>76.221000000000004</v>
      </c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8">
        <f t="shared" si="10"/>
        <v>76.221000000000004</v>
      </c>
      <c r="T119" s="78">
        <f t="shared" si="11"/>
        <v>24461.69300000001</v>
      </c>
      <c r="U119" s="79">
        <f t="shared" si="14"/>
        <v>3.1062542643192884E-3</v>
      </c>
    </row>
    <row r="120" spans="1:21" ht="15.4" customHeight="1" x14ac:dyDescent="0.25">
      <c r="A120" s="72" t="s">
        <v>28</v>
      </c>
      <c r="B120" s="75" t="s">
        <v>34</v>
      </c>
      <c r="C120" s="75" t="s">
        <v>103</v>
      </c>
      <c r="D120" s="74" t="s">
        <v>8</v>
      </c>
      <c r="E120" s="57" t="s">
        <v>62</v>
      </c>
      <c r="F120" s="76">
        <v>1544.900000000003</v>
      </c>
      <c r="G120" s="76">
        <v>165.11876000000001</v>
      </c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8">
        <f t="shared" si="10"/>
        <v>165.11876000000001</v>
      </c>
      <c r="T120" s="78">
        <f t="shared" si="11"/>
        <v>1379.781240000003</v>
      </c>
      <c r="U120" s="79">
        <f t="shared" si="14"/>
        <v>0.1068799016117546</v>
      </c>
    </row>
    <row r="121" spans="1:21" ht="15.4" customHeight="1" x14ac:dyDescent="0.25">
      <c r="A121" s="72" t="s">
        <v>28</v>
      </c>
      <c r="B121" s="75" t="s">
        <v>34</v>
      </c>
      <c r="C121" s="75" t="s">
        <v>103</v>
      </c>
      <c r="D121" s="74" t="s">
        <v>9</v>
      </c>
      <c r="E121" s="57" t="s">
        <v>63</v>
      </c>
      <c r="F121" s="76">
        <v>107926.3009079999</v>
      </c>
      <c r="G121" s="76">
        <v>8535.45586</v>
      </c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8">
        <f t="shared" si="10"/>
        <v>8535.45586</v>
      </c>
      <c r="T121" s="78">
        <f t="shared" si="11"/>
        <v>99390.845047999901</v>
      </c>
      <c r="U121" s="79">
        <f t="shared" si="14"/>
        <v>7.9085966888422468E-2</v>
      </c>
    </row>
    <row r="122" spans="1:21" ht="15.4" customHeight="1" x14ac:dyDescent="0.25">
      <c r="A122" s="72" t="s">
        <v>28</v>
      </c>
      <c r="B122" s="75" t="s">
        <v>34</v>
      </c>
      <c r="C122" s="75" t="s">
        <v>103</v>
      </c>
      <c r="D122" s="74" t="s">
        <v>10</v>
      </c>
      <c r="E122" s="57" t="s">
        <v>64</v>
      </c>
      <c r="F122" s="76">
        <v>34684.09999999994</v>
      </c>
      <c r="G122" s="76">
        <v>2400.1756400000008</v>
      </c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8">
        <f t="shared" si="10"/>
        <v>2400.1756400000008</v>
      </c>
      <c r="T122" s="78">
        <f t="shared" si="11"/>
        <v>32283.924359999939</v>
      </c>
      <c r="U122" s="79">
        <f t="shared" si="14"/>
        <v>6.9201035633042376E-2</v>
      </c>
    </row>
    <row r="123" spans="1:21" ht="15.4" customHeight="1" x14ac:dyDescent="0.25">
      <c r="A123" s="72" t="s">
        <v>28</v>
      </c>
      <c r="B123" s="75" t="s">
        <v>34</v>
      </c>
      <c r="C123" s="75" t="s">
        <v>103</v>
      </c>
      <c r="D123" s="74" t="s">
        <v>11</v>
      </c>
      <c r="E123" s="57" t="s">
        <v>65</v>
      </c>
      <c r="F123" s="76">
        <v>3681.1799999999948</v>
      </c>
      <c r="G123" s="76">
        <v>276.37605000000008</v>
      </c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8">
        <f t="shared" si="10"/>
        <v>276.37605000000008</v>
      </c>
      <c r="T123" s="78">
        <f t="shared" si="11"/>
        <v>3404.803949999995</v>
      </c>
      <c r="U123" s="79">
        <f t="shared" si="14"/>
        <v>7.5078113539680344E-2</v>
      </c>
    </row>
    <row r="124" spans="1:21" ht="15.4" customHeight="1" x14ac:dyDescent="0.25">
      <c r="A124" s="72" t="s">
        <v>28</v>
      </c>
      <c r="B124" s="75" t="s">
        <v>34</v>
      </c>
      <c r="C124" s="75" t="s">
        <v>103</v>
      </c>
      <c r="D124" s="74" t="s">
        <v>12</v>
      </c>
      <c r="E124" s="57" t="s">
        <v>66</v>
      </c>
      <c r="F124" s="76">
        <v>1960.2</v>
      </c>
      <c r="G124" s="76">
        <v>178.57973000000001</v>
      </c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8">
        <f t="shared" si="10"/>
        <v>178.57973000000001</v>
      </c>
      <c r="T124" s="78">
        <f t="shared" si="11"/>
        <v>1781.6202700000001</v>
      </c>
      <c r="U124" s="79">
        <f t="shared" si="14"/>
        <v>9.1102810937659429E-2</v>
      </c>
    </row>
    <row r="125" spans="1:21" ht="15.4" customHeight="1" x14ac:dyDescent="0.25">
      <c r="A125" s="72" t="s">
        <v>28</v>
      </c>
      <c r="B125" s="75" t="s">
        <v>34</v>
      </c>
      <c r="C125" s="75" t="s">
        <v>103</v>
      </c>
      <c r="D125" s="74" t="s">
        <v>13</v>
      </c>
      <c r="E125" s="57" t="s">
        <v>67</v>
      </c>
      <c r="F125" s="76">
        <v>86884.08300000045</v>
      </c>
      <c r="G125" s="76">
        <v>5670.6952499999961</v>
      </c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8">
        <f t="shared" si="10"/>
        <v>5670.6952499999961</v>
      </c>
      <c r="T125" s="78">
        <f t="shared" si="11"/>
        <v>81213.38775000046</v>
      </c>
      <c r="U125" s="79">
        <f t="shared" si="14"/>
        <v>6.5267366060593246E-2</v>
      </c>
    </row>
    <row r="126" spans="1:21" ht="15.4" customHeight="1" x14ac:dyDescent="0.25">
      <c r="A126" s="72" t="s">
        <v>28</v>
      </c>
      <c r="B126" s="75" t="s">
        <v>34</v>
      </c>
      <c r="C126" s="75" t="s">
        <v>103</v>
      </c>
      <c r="D126" s="74" t="s">
        <v>14</v>
      </c>
      <c r="E126" s="57" t="s">
        <v>68</v>
      </c>
      <c r="F126" s="76">
        <v>91784.730000000025</v>
      </c>
      <c r="G126" s="76">
        <v>4365.3938399999952</v>
      </c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8">
        <f t="shared" si="10"/>
        <v>4365.3938399999952</v>
      </c>
      <c r="T126" s="78">
        <f t="shared" si="11"/>
        <v>87419.336160000035</v>
      </c>
      <c r="U126" s="79">
        <f t="shared" si="14"/>
        <v>4.7561221131227321E-2</v>
      </c>
    </row>
    <row r="127" spans="1:21" ht="15.4" customHeight="1" x14ac:dyDescent="0.25">
      <c r="A127" s="72" t="s">
        <v>28</v>
      </c>
      <c r="B127" s="75" t="s">
        <v>34</v>
      </c>
      <c r="C127" s="75" t="s">
        <v>103</v>
      </c>
      <c r="D127" s="74" t="s">
        <v>15</v>
      </c>
      <c r="E127" s="57" t="s">
        <v>69</v>
      </c>
      <c r="F127" s="76">
        <v>24813</v>
      </c>
      <c r="G127" s="76">
        <v>406.14183000000008</v>
      </c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8">
        <f t="shared" si="10"/>
        <v>406.14183000000008</v>
      </c>
      <c r="T127" s="78">
        <f t="shared" si="11"/>
        <v>24406.85817</v>
      </c>
      <c r="U127" s="79">
        <f t="shared" si="14"/>
        <v>1.6368106637649621E-2</v>
      </c>
    </row>
    <row r="128" spans="1:21" ht="15.4" customHeight="1" x14ac:dyDescent="0.25">
      <c r="A128" s="72" t="s">
        <v>28</v>
      </c>
      <c r="B128" s="75" t="s">
        <v>34</v>
      </c>
      <c r="C128" s="75" t="s">
        <v>103</v>
      </c>
      <c r="D128" s="74" t="s">
        <v>16</v>
      </c>
      <c r="E128" s="57" t="s">
        <v>70</v>
      </c>
      <c r="F128" s="76">
        <v>19746.669000000002</v>
      </c>
      <c r="G128" s="76">
        <v>990.14353000000006</v>
      </c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8">
        <f t="shared" si="10"/>
        <v>990.14353000000006</v>
      </c>
      <c r="T128" s="78">
        <f t="shared" si="11"/>
        <v>18756.52547</v>
      </c>
      <c r="U128" s="79">
        <f t="shared" si="14"/>
        <v>5.0142306532813201E-2</v>
      </c>
    </row>
    <row r="129" spans="1:21" ht="15.4" customHeight="1" x14ac:dyDescent="0.25">
      <c r="A129" s="72" t="s">
        <v>28</v>
      </c>
      <c r="B129" s="75" t="s">
        <v>34</v>
      </c>
      <c r="C129" s="75" t="s">
        <v>103</v>
      </c>
      <c r="D129" s="74" t="s">
        <v>17</v>
      </c>
      <c r="E129" s="57" t="s">
        <v>71</v>
      </c>
      <c r="F129" s="76">
        <v>86157.68999999993</v>
      </c>
      <c r="G129" s="76">
        <v>4174.1577699999989</v>
      </c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8">
        <f t="shared" si="10"/>
        <v>4174.1577699999989</v>
      </c>
      <c r="T129" s="78">
        <f t="shared" si="11"/>
        <v>81983.532229999924</v>
      </c>
      <c r="U129" s="79">
        <f t="shared" si="14"/>
        <v>4.8447883990390204E-2</v>
      </c>
    </row>
    <row r="130" spans="1:21" ht="15.4" customHeight="1" x14ac:dyDescent="0.25">
      <c r="A130" s="72" t="s">
        <v>28</v>
      </c>
      <c r="B130" s="75" t="s">
        <v>34</v>
      </c>
      <c r="C130" s="75" t="s">
        <v>103</v>
      </c>
      <c r="D130" s="74" t="s">
        <v>18</v>
      </c>
      <c r="E130" s="57" t="s">
        <v>72</v>
      </c>
      <c r="F130" s="76">
        <v>3989.79000000001</v>
      </c>
      <c r="G130" s="76">
        <v>239.97443999999999</v>
      </c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8">
        <f t="shared" si="10"/>
        <v>239.97443999999999</v>
      </c>
      <c r="T130" s="78">
        <f t="shared" si="11"/>
        <v>3749.81556000001</v>
      </c>
      <c r="U130" s="79">
        <f t="shared" si="14"/>
        <v>6.0147135563525744E-2</v>
      </c>
    </row>
    <row r="131" spans="1:21" ht="15.4" customHeight="1" x14ac:dyDescent="0.25">
      <c r="A131" s="72" t="s">
        <v>28</v>
      </c>
      <c r="B131" s="75" t="s">
        <v>34</v>
      </c>
      <c r="C131" s="75" t="s">
        <v>103</v>
      </c>
      <c r="D131" s="74" t="s">
        <v>19</v>
      </c>
      <c r="E131" s="57" t="s">
        <v>73</v>
      </c>
      <c r="F131" s="76">
        <v>63851.729999999887</v>
      </c>
      <c r="G131" s="76">
        <v>2002.8443500000001</v>
      </c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8">
        <f t="shared" si="10"/>
        <v>2002.8443500000001</v>
      </c>
      <c r="T131" s="78">
        <f t="shared" si="11"/>
        <v>61848.885649999887</v>
      </c>
      <c r="U131" s="79">
        <f t="shared" si="14"/>
        <v>3.1367111744662259E-2</v>
      </c>
    </row>
    <row r="132" spans="1:21" ht="15.4" customHeight="1" x14ac:dyDescent="0.25">
      <c r="A132" s="72" t="s">
        <v>28</v>
      </c>
      <c r="B132" s="75" t="s">
        <v>34</v>
      </c>
      <c r="C132" s="75" t="s">
        <v>103</v>
      </c>
      <c r="D132" s="74" t="s">
        <v>20</v>
      </c>
      <c r="E132" s="57" t="s">
        <v>74</v>
      </c>
      <c r="F132" s="76">
        <v>5130</v>
      </c>
      <c r="G132" s="76">
        <v>517.48118999999997</v>
      </c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8">
        <f t="shared" si="10"/>
        <v>517.48118999999997</v>
      </c>
      <c r="T132" s="78">
        <f t="shared" si="11"/>
        <v>4612.5188099999996</v>
      </c>
      <c r="U132" s="79">
        <f t="shared" si="14"/>
        <v>0.10087352631578947</v>
      </c>
    </row>
    <row r="133" spans="1:21" ht="15.4" customHeight="1" x14ac:dyDescent="0.25">
      <c r="A133" s="72" t="s">
        <v>28</v>
      </c>
      <c r="B133" s="75" t="s">
        <v>34</v>
      </c>
      <c r="C133" s="75" t="s">
        <v>103</v>
      </c>
      <c r="D133" s="74" t="s">
        <v>21</v>
      </c>
      <c r="E133" s="57" t="s">
        <v>75</v>
      </c>
      <c r="F133" s="76">
        <v>2592</v>
      </c>
      <c r="G133" s="76">
        <v>11.718</v>
      </c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8">
        <f t="shared" si="10"/>
        <v>11.718</v>
      </c>
      <c r="T133" s="78">
        <f t="shared" si="11"/>
        <v>2580.2820000000002</v>
      </c>
      <c r="U133" s="79">
        <f t="shared" si="14"/>
        <v>4.5208333333333333E-3</v>
      </c>
    </row>
    <row r="134" spans="1:21" ht="15.4" customHeight="1" x14ac:dyDescent="0.25">
      <c r="A134" s="72" t="s">
        <v>28</v>
      </c>
      <c r="B134" s="75" t="s">
        <v>34</v>
      </c>
      <c r="C134" s="75" t="s">
        <v>103</v>
      </c>
      <c r="D134" s="74" t="s">
        <v>22</v>
      </c>
      <c r="E134" s="57" t="s">
        <v>76</v>
      </c>
      <c r="F134" s="76">
        <v>19318.049999999981</v>
      </c>
      <c r="G134" s="76">
        <v>327.26522000000011</v>
      </c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8">
        <f t="shared" si="10"/>
        <v>327.26522000000011</v>
      </c>
      <c r="T134" s="78">
        <f t="shared" si="11"/>
        <v>18990.78477999998</v>
      </c>
      <c r="U134" s="79">
        <f t="shared" si="14"/>
        <v>1.6940903455576542E-2</v>
      </c>
    </row>
    <row r="135" spans="1:21" ht="15.4" customHeight="1" x14ac:dyDescent="0.25">
      <c r="A135" s="72" t="s">
        <v>28</v>
      </c>
      <c r="B135" s="75" t="s">
        <v>34</v>
      </c>
      <c r="C135" s="75" t="s">
        <v>103</v>
      </c>
      <c r="D135" s="74" t="s">
        <v>23</v>
      </c>
      <c r="E135" s="57" t="s">
        <v>77</v>
      </c>
      <c r="F135" s="76">
        <v>980.90999999999906</v>
      </c>
      <c r="G135" s="76">
        <v>18.747890000000002</v>
      </c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8">
        <f t="shared" si="10"/>
        <v>18.747890000000002</v>
      </c>
      <c r="T135" s="78">
        <f t="shared" si="11"/>
        <v>962.16210999999907</v>
      </c>
      <c r="U135" s="79">
        <f t="shared" si="14"/>
        <v>1.9112752444159015E-2</v>
      </c>
    </row>
    <row r="136" spans="1:21" ht="15.4" customHeight="1" x14ac:dyDescent="0.25">
      <c r="A136" s="72" t="s">
        <v>28</v>
      </c>
      <c r="B136" s="75" t="s">
        <v>34</v>
      </c>
      <c r="C136" s="75" t="s">
        <v>103</v>
      </c>
      <c r="D136" s="74" t="s">
        <v>24</v>
      </c>
      <c r="E136" s="57" t="s">
        <v>78</v>
      </c>
      <c r="F136" s="76">
        <v>30535.946000000051</v>
      </c>
      <c r="G136" s="76">
        <v>1184.8623500000001</v>
      </c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8">
        <f t="shared" si="10"/>
        <v>1184.8623500000001</v>
      </c>
      <c r="T136" s="78">
        <f t="shared" si="11"/>
        <v>29351.083650000051</v>
      </c>
      <c r="U136" s="79">
        <f t="shared" si="14"/>
        <v>3.8802215264593348E-2</v>
      </c>
    </row>
    <row r="137" spans="1:21" ht="15.4" customHeight="1" x14ac:dyDescent="0.25">
      <c r="A137" s="72" t="s">
        <v>28</v>
      </c>
      <c r="B137" s="75" t="s">
        <v>34</v>
      </c>
      <c r="C137" s="75" t="s">
        <v>103</v>
      </c>
      <c r="D137" s="74" t="s">
        <v>25</v>
      </c>
      <c r="E137" s="57" t="s">
        <v>79</v>
      </c>
      <c r="F137" s="76">
        <v>1924.2900000000011</v>
      </c>
      <c r="G137" s="76">
        <v>82.428570000000008</v>
      </c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8">
        <f t="shared" ref="S137:S200" si="17">SUM(G137:R137)</f>
        <v>82.428570000000008</v>
      </c>
      <c r="T137" s="78">
        <f t="shared" ref="T137:T200" si="18">F137-S137</f>
        <v>1841.8614300000011</v>
      </c>
      <c r="U137" s="79">
        <f t="shared" si="14"/>
        <v>4.2835835554931929E-2</v>
      </c>
    </row>
    <row r="138" spans="1:21" s="82" customFormat="1" ht="15.4" customHeight="1" x14ac:dyDescent="0.25">
      <c r="A138" s="67" t="s">
        <v>29</v>
      </c>
      <c r="B138" s="66" t="s">
        <v>54</v>
      </c>
      <c r="C138" s="81"/>
      <c r="D138" s="80"/>
      <c r="E138" s="81"/>
      <c r="F138" s="59">
        <f>SUM(F139:F164)</f>
        <v>1266261.1431252102</v>
      </c>
      <c r="G138" s="59">
        <f>SUM(G139:G164)</f>
        <v>68868.601160000006</v>
      </c>
      <c r="H138" s="59">
        <f t="shared" ref="G138:R138" si="19">SUM(H139:H164)</f>
        <v>0</v>
      </c>
      <c r="I138" s="59">
        <f t="shared" si="19"/>
        <v>0</v>
      </c>
      <c r="J138" s="59">
        <f t="shared" si="19"/>
        <v>0</v>
      </c>
      <c r="K138" s="59">
        <f t="shared" si="19"/>
        <v>0</v>
      </c>
      <c r="L138" s="59">
        <f t="shared" si="19"/>
        <v>0</v>
      </c>
      <c r="M138" s="59">
        <f t="shared" si="19"/>
        <v>0</v>
      </c>
      <c r="N138" s="59">
        <f t="shared" si="19"/>
        <v>0</v>
      </c>
      <c r="O138" s="59">
        <f t="shared" si="19"/>
        <v>0</v>
      </c>
      <c r="P138" s="59">
        <f t="shared" si="19"/>
        <v>0</v>
      </c>
      <c r="Q138" s="59">
        <f t="shared" si="19"/>
        <v>0</v>
      </c>
      <c r="R138" s="59">
        <f t="shared" si="19"/>
        <v>0</v>
      </c>
      <c r="S138" s="84">
        <f t="shared" si="17"/>
        <v>68868.601160000006</v>
      </c>
      <c r="T138" s="84">
        <f t="shared" si="18"/>
        <v>1197392.5419652101</v>
      </c>
      <c r="U138" s="85">
        <f t="shared" si="14"/>
        <v>5.4387360406580959E-2</v>
      </c>
    </row>
    <row r="139" spans="1:21" ht="15.4" customHeight="1" x14ac:dyDescent="0.25">
      <c r="A139" s="72" t="s">
        <v>29</v>
      </c>
      <c r="B139" s="73" t="s">
        <v>33</v>
      </c>
      <c r="C139" s="75" t="s">
        <v>103</v>
      </c>
      <c r="D139" s="74" t="s">
        <v>2</v>
      </c>
      <c r="E139" s="73" t="s">
        <v>55</v>
      </c>
      <c r="F139" s="76">
        <v>39633.289999999994</v>
      </c>
      <c r="G139" s="76">
        <v>0</v>
      </c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8">
        <f t="shared" si="17"/>
        <v>0</v>
      </c>
      <c r="T139" s="78">
        <f t="shared" si="18"/>
        <v>39633.289999999994</v>
      </c>
      <c r="U139" s="79">
        <f t="shared" si="14"/>
        <v>0</v>
      </c>
    </row>
    <row r="140" spans="1:21" ht="15.4" customHeight="1" x14ac:dyDescent="0.25">
      <c r="A140" s="72" t="s">
        <v>29</v>
      </c>
      <c r="B140" s="73" t="s">
        <v>33</v>
      </c>
      <c r="C140" s="75" t="s">
        <v>103</v>
      </c>
      <c r="D140" s="74" t="s">
        <v>3</v>
      </c>
      <c r="E140" s="57" t="s">
        <v>56</v>
      </c>
      <c r="F140" s="76">
        <v>3400</v>
      </c>
      <c r="G140" s="76">
        <v>0</v>
      </c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8">
        <f t="shared" si="17"/>
        <v>0</v>
      </c>
      <c r="T140" s="78">
        <f t="shared" si="18"/>
        <v>3400</v>
      </c>
      <c r="U140" s="79">
        <f t="shared" si="14"/>
        <v>0</v>
      </c>
    </row>
    <row r="141" spans="1:21" ht="15.4" customHeight="1" x14ac:dyDescent="0.25">
      <c r="A141" s="72" t="s">
        <v>29</v>
      </c>
      <c r="B141" s="73" t="s">
        <v>33</v>
      </c>
      <c r="C141" s="75" t="s">
        <v>103</v>
      </c>
      <c r="D141" s="74">
        <v>1551</v>
      </c>
      <c r="E141" s="57" t="s">
        <v>57</v>
      </c>
      <c r="F141" s="76">
        <v>72218.461389210002</v>
      </c>
      <c r="G141" s="76">
        <v>0</v>
      </c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8">
        <f t="shared" si="17"/>
        <v>0</v>
      </c>
      <c r="T141" s="78">
        <f t="shared" si="18"/>
        <v>72218.461389210002</v>
      </c>
      <c r="U141" s="79">
        <f t="shared" si="14"/>
        <v>0</v>
      </c>
    </row>
    <row r="142" spans="1:21" ht="15.4" customHeight="1" x14ac:dyDescent="0.25">
      <c r="A142" s="72" t="s">
        <v>29</v>
      </c>
      <c r="B142" s="75" t="s">
        <v>34</v>
      </c>
      <c r="C142" s="75" t="s">
        <v>103</v>
      </c>
      <c r="D142" s="74" t="s">
        <v>98</v>
      </c>
      <c r="E142" s="16" t="s">
        <v>104</v>
      </c>
      <c r="F142" s="76">
        <v>340</v>
      </c>
      <c r="G142" s="76">
        <v>0</v>
      </c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8">
        <f t="shared" si="17"/>
        <v>0</v>
      </c>
      <c r="T142" s="78">
        <f t="shared" si="18"/>
        <v>340</v>
      </c>
      <c r="U142" s="79">
        <f t="shared" si="14"/>
        <v>0</v>
      </c>
    </row>
    <row r="143" spans="1:21" ht="15.4" customHeight="1" x14ac:dyDescent="0.25">
      <c r="A143" s="72" t="s">
        <v>29</v>
      </c>
      <c r="B143" s="75" t="s">
        <v>34</v>
      </c>
      <c r="C143" s="75" t="s">
        <v>103</v>
      </c>
      <c r="D143" s="74" t="s">
        <v>4</v>
      </c>
      <c r="E143" s="75" t="s">
        <v>58</v>
      </c>
      <c r="F143" s="76">
        <v>161508.35199999981</v>
      </c>
      <c r="G143" s="76">
        <v>13294.112080000001</v>
      </c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8">
        <f t="shared" si="17"/>
        <v>13294.112080000001</v>
      </c>
      <c r="T143" s="78">
        <f t="shared" si="18"/>
        <v>148214.23991999982</v>
      </c>
      <c r="U143" s="79">
        <f t="shared" ref="U143:U209" si="20">S143/F143</f>
        <v>8.2312226676673761E-2</v>
      </c>
    </row>
    <row r="144" spans="1:21" ht="15.4" customHeight="1" x14ac:dyDescent="0.25">
      <c r="A144" s="72" t="s">
        <v>29</v>
      </c>
      <c r="B144" s="75" t="s">
        <v>34</v>
      </c>
      <c r="C144" s="75" t="s">
        <v>103</v>
      </c>
      <c r="D144" s="74" t="s">
        <v>5</v>
      </c>
      <c r="E144" s="75" t="s">
        <v>59</v>
      </c>
      <c r="F144" s="76">
        <v>226978.2540000001</v>
      </c>
      <c r="G144" s="76">
        <v>16384.935239999999</v>
      </c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8">
        <f t="shared" si="17"/>
        <v>16384.935239999999</v>
      </c>
      <c r="T144" s="78">
        <f t="shared" si="18"/>
        <v>210593.31876000011</v>
      </c>
      <c r="U144" s="79">
        <f t="shared" si="20"/>
        <v>7.2187246801184712E-2</v>
      </c>
    </row>
    <row r="145" spans="1:21" ht="15.4" customHeight="1" x14ac:dyDescent="0.25">
      <c r="A145" s="72" t="s">
        <v>29</v>
      </c>
      <c r="B145" s="75" t="s">
        <v>34</v>
      </c>
      <c r="C145" s="75" t="s">
        <v>103</v>
      </c>
      <c r="D145" s="74" t="s">
        <v>6</v>
      </c>
      <c r="E145" s="75" t="s">
        <v>60</v>
      </c>
      <c r="F145" s="76">
        <v>14409.048000000001</v>
      </c>
      <c r="G145" s="76">
        <v>806.03000000000009</v>
      </c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8">
        <f t="shared" si="17"/>
        <v>806.03000000000009</v>
      </c>
      <c r="T145" s="78">
        <f t="shared" si="18"/>
        <v>13603.018</v>
      </c>
      <c r="U145" s="79">
        <f t="shared" si="20"/>
        <v>5.5939157118499436E-2</v>
      </c>
    </row>
    <row r="146" spans="1:21" ht="15.4" customHeight="1" x14ac:dyDescent="0.25">
      <c r="A146" s="72" t="s">
        <v>29</v>
      </c>
      <c r="B146" s="75" t="s">
        <v>34</v>
      </c>
      <c r="C146" s="75" t="s">
        <v>103</v>
      </c>
      <c r="D146" s="74" t="s">
        <v>7</v>
      </c>
      <c r="E146" s="75" t="s">
        <v>61</v>
      </c>
      <c r="F146" s="76">
        <v>30692.187999999991</v>
      </c>
      <c r="G146" s="76">
        <v>95.981999999999999</v>
      </c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8">
        <f t="shared" si="17"/>
        <v>95.981999999999999</v>
      </c>
      <c r="T146" s="78">
        <f t="shared" si="18"/>
        <v>30596.205999999991</v>
      </c>
      <c r="U146" s="79">
        <f t="shared" si="20"/>
        <v>3.1272452781795821E-3</v>
      </c>
    </row>
    <row r="147" spans="1:21" ht="15.4" customHeight="1" x14ac:dyDescent="0.25">
      <c r="A147" s="72" t="s">
        <v>29</v>
      </c>
      <c r="B147" s="75" t="s">
        <v>34</v>
      </c>
      <c r="C147" s="75" t="s">
        <v>103</v>
      </c>
      <c r="D147" s="74" t="s">
        <v>8</v>
      </c>
      <c r="E147" s="75" t="s">
        <v>62</v>
      </c>
      <c r="F147" s="76">
        <v>1885.800000000002</v>
      </c>
      <c r="G147" s="76">
        <v>196.51992000000001</v>
      </c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8">
        <f t="shared" si="17"/>
        <v>196.51992000000001</v>
      </c>
      <c r="T147" s="78">
        <f t="shared" si="18"/>
        <v>1689.280080000002</v>
      </c>
      <c r="U147" s="79">
        <f t="shared" si="20"/>
        <v>0.10421037225580645</v>
      </c>
    </row>
    <row r="148" spans="1:21" ht="15.4" customHeight="1" x14ac:dyDescent="0.25">
      <c r="A148" s="72" t="s">
        <v>29</v>
      </c>
      <c r="B148" s="75" t="s">
        <v>34</v>
      </c>
      <c r="C148" s="75" t="s">
        <v>103</v>
      </c>
      <c r="D148" s="74" t="s">
        <v>9</v>
      </c>
      <c r="E148" s="75" t="s">
        <v>63</v>
      </c>
      <c r="F148" s="76">
        <v>135833.6937360006</v>
      </c>
      <c r="G148" s="76">
        <v>10557.00462</v>
      </c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8">
        <f t="shared" si="17"/>
        <v>10557.00462</v>
      </c>
      <c r="T148" s="78">
        <f t="shared" si="18"/>
        <v>125276.68911600061</v>
      </c>
      <c r="U148" s="79">
        <f t="shared" si="20"/>
        <v>7.772007319861339E-2</v>
      </c>
    </row>
    <row r="149" spans="1:21" ht="15.4" customHeight="1" x14ac:dyDescent="0.25">
      <c r="A149" s="72" t="s">
        <v>29</v>
      </c>
      <c r="B149" s="75" t="s">
        <v>34</v>
      </c>
      <c r="C149" s="75" t="s">
        <v>103</v>
      </c>
      <c r="D149" s="74" t="s">
        <v>10</v>
      </c>
      <c r="E149" s="75" t="s">
        <v>64</v>
      </c>
      <c r="F149" s="76">
        <v>42074.699999999691</v>
      </c>
      <c r="G149" s="76">
        <v>2905.637380000001</v>
      </c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8">
        <f t="shared" si="17"/>
        <v>2905.637380000001</v>
      </c>
      <c r="T149" s="78">
        <f t="shared" si="18"/>
        <v>39169.062619999691</v>
      </c>
      <c r="U149" s="79">
        <f t="shared" si="20"/>
        <v>6.9059015988230985E-2</v>
      </c>
    </row>
    <row r="150" spans="1:21" ht="15.4" customHeight="1" x14ac:dyDescent="0.25">
      <c r="A150" s="72" t="s">
        <v>29</v>
      </c>
      <c r="B150" s="75" t="s">
        <v>34</v>
      </c>
      <c r="C150" s="75" t="s">
        <v>103</v>
      </c>
      <c r="D150" s="74" t="s">
        <v>11</v>
      </c>
      <c r="E150" s="75" t="s">
        <v>65</v>
      </c>
      <c r="F150" s="76">
        <v>4635.5599999999986</v>
      </c>
      <c r="G150" s="76">
        <v>348.0291000000002</v>
      </c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8">
        <f t="shared" si="17"/>
        <v>348.0291000000002</v>
      </c>
      <c r="T150" s="78">
        <f t="shared" si="18"/>
        <v>4287.5308999999979</v>
      </c>
      <c r="U150" s="79">
        <f t="shared" si="20"/>
        <v>7.5078113539680275E-2</v>
      </c>
    </row>
    <row r="151" spans="1:21" ht="15.4" customHeight="1" x14ac:dyDescent="0.25">
      <c r="A151" s="72" t="s">
        <v>29</v>
      </c>
      <c r="B151" s="75" t="s">
        <v>34</v>
      </c>
      <c r="C151" s="75" t="s">
        <v>103</v>
      </c>
      <c r="D151" s="74" t="s">
        <v>12</v>
      </c>
      <c r="E151" s="75" t="s">
        <v>66</v>
      </c>
      <c r="F151" s="76">
        <v>2468.400000000001</v>
      </c>
      <c r="G151" s="76">
        <v>222.60965999999999</v>
      </c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8">
        <f t="shared" si="17"/>
        <v>222.60965999999999</v>
      </c>
      <c r="T151" s="78">
        <f t="shared" si="18"/>
        <v>2245.7903400000009</v>
      </c>
      <c r="U151" s="79">
        <f t="shared" si="20"/>
        <v>9.0183787068546392E-2</v>
      </c>
    </row>
    <row r="152" spans="1:21" ht="15.4" customHeight="1" x14ac:dyDescent="0.25">
      <c r="A152" s="72" t="s">
        <v>29</v>
      </c>
      <c r="B152" s="75" t="s">
        <v>34</v>
      </c>
      <c r="C152" s="75" t="s">
        <v>103</v>
      </c>
      <c r="D152" s="74" t="s">
        <v>13</v>
      </c>
      <c r="E152" s="75" t="s">
        <v>67</v>
      </c>
      <c r="F152" s="76">
        <v>109409.5860000002</v>
      </c>
      <c r="G152" s="76">
        <v>7140.8755000000028</v>
      </c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8">
        <f t="shared" si="17"/>
        <v>7140.8755000000028</v>
      </c>
      <c r="T152" s="78">
        <f t="shared" si="18"/>
        <v>102268.71050000019</v>
      </c>
      <c r="U152" s="79">
        <f t="shared" si="20"/>
        <v>6.5267366060593537E-2</v>
      </c>
    </row>
    <row r="153" spans="1:21" ht="15.4" customHeight="1" x14ac:dyDescent="0.25">
      <c r="A153" s="72" t="s">
        <v>29</v>
      </c>
      <c r="B153" s="75" t="s">
        <v>34</v>
      </c>
      <c r="C153" s="75" t="s">
        <v>103</v>
      </c>
      <c r="D153" s="74" t="s">
        <v>14</v>
      </c>
      <c r="E153" s="75" t="s">
        <v>68</v>
      </c>
      <c r="F153" s="76">
        <v>114786.6599999997</v>
      </c>
      <c r="G153" s="76">
        <v>5485.0467800000006</v>
      </c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8">
        <f t="shared" si="17"/>
        <v>5485.0467800000006</v>
      </c>
      <c r="T153" s="78">
        <f t="shared" si="18"/>
        <v>109301.61321999969</v>
      </c>
      <c r="U153" s="79">
        <f t="shared" si="20"/>
        <v>4.7784705818603092E-2</v>
      </c>
    </row>
    <row r="154" spans="1:21" ht="15.4" customHeight="1" x14ac:dyDescent="0.25">
      <c r="A154" s="72" t="s">
        <v>29</v>
      </c>
      <c r="B154" s="75" t="s">
        <v>34</v>
      </c>
      <c r="C154" s="75" t="s">
        <v>103</v>
      </c>
      <c r="D154" s="74" t="s">
        <v>15</v>
      </c>
      <c r="E154" s="75" t="s">
        <v>69</v>
      </c>
      <c r="F154" s="76">
        <v>31246</v>
      </c>
      <c r="G154" s="76">
        <v>511.43786</v>
      </c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8">
        <f t="shared" si="17"/>
        <v>511.43786</v>
      </c>
      <c r="T154" s="78">
        <f t="shared" si="18"/>
        <v>30734.562140000002</v>
      </c>
      <c r="U154" s="79">
        <f t="shared" si="20"/>
        <v>1.6368106637649617E-2</v>
      </c>
    </row>
    <row r="155" spans="1:21" ht="15.4" customHeight="1" x14ac:dyDescent="0.25">
      <c r="A155" s="72" t="s">
        <v>29</v>
      </c>
      <c r="B155" s="75" t="s">
        <v>34</v>
      </c>
      <c r="C155" s="75" t="s">
        <v>103</v>
      </c>
      <c r="D155" s="74" t="s">
        <v>16</v>
      </c>
      <c r="E155" s="75" t="s">
        <v>70</v>
      </c>
      <c r="F155" s="76">
        <v>24168.89799999999</v>
      </c>
      <c r="G155" s="76">
        <v>1243.71776</v>
      </c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8">
        <f t="shared" si="17"/>
        <v>1243.71776</v>
      </c>
      <c r="T155" s="78">
        <f t="shared" si="18"/>
        <v>22925.180239999991</v>
      </c>
      <c r="U155" s="79">
        <f t="shared" si="20"/>
        <v>5.1459431869835377E-2</v>
      </c>
    </row>
    <row r="156" spans="1:21" ht="15.4" customHeight="1" x14ac:dyDescent="0.25">
      <c r="A156" s="72" t="s">
        <v>29</v>
      </c>
      <c r="B156" s="75" t="s">
        <v>34</v>
      </c>
      <c r="C156" s="75" t="s">
        <v>103</v>
      </c>
      <c r="D156" s="74" t="s">
        <v>17</v>
      </c>
      <c r="E156" s="75" t="s">
        <v>71</v>
      </c>
      <c r="F156" s="76">
        <v>100808.48</v>
      </c>
      <c r="G156" s="76">
        <v>4650.5463399999999</v>
      </c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8">
        <f t="shared" si="17"/>
        <v>4650.5463399999999</v>
      </c>
      <c r="T156" s="78">
        <f t="shared" si="18"/>
        <v>96157.933659999995</v>
      </c>
      <c r="U156" s="79">
        <f t="shared" si="20"/>
        <v>4.6132491433260377E-2</v>
      </c>
    </row>
    <row r="157" spans="1:21" ht="15.4" customHeight="1" x14ac:dyDescent="0.25">
      <c r="A157" s="72" t="s">
        <v>29</v>
      </c>
      <c r="B157" s="75" t="s">
        <v>34</v>
      </c>
      <c r="C157" s="75" t="s">
        <v>103</v>
      </c>
      <c r="D157" s="74" t="s">
        <v>18</v>
      </c>
      <c r="E157" s="75" t="s">
        <v>72</v>
      </c>
      <c r="F157" s="76">
        <v>4835.1800000000057</v>
      </c>
      <c r="G157" s="76">
        <v>301.39398000000011</v>
      </c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8">
        <f t="shared" si="17"/>
        <v>301.39398000000011</v>
      </c>
      <c r="T157" s="78">
        <f t="shared" si="18"/>
        <v>4533.7860200000059</v>
      </c>
      <c r="U157" s="79">
        <f t="shared" si="20"/>
        <v>6.2333559453836208E-2</v>
      </c>
    </row>
    <row r="158" spans="1:21" ht="15.4" customHeight="1" x14ac:dyDescent="0.25">
      <c r="A158" s="72" t="s">
        <v>29</v>
      </c>
      <c r="B158" s="75" t="s">
        <v>34</v>
      </c>
      <c r="C158" s="75" t="s">
        <v>103</v>
      </c>
      <c r="D158" s="74" t="s">
        <v>19</v>
      </c>
      <c r="E158" s="75" t="s">
        <v>73</v>
      </c>
      <c r="F158" s="76">
        <v>74981.66</v>
      </c>
      <c r="G158" s="76">
        <v>2231.146200000001</v>
      </c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8">
        <f t="shared" si="17"/>
        <v>2231.146200000001</v>
      </c>
      <c r="T158" s="78">
        <f t="shared" si="18"/>
        <v>72750.513800000001</v>
      </c>
      <c r="U158" s="79">
        <f t="shared" si="20"/>
        <v>2.975589230753228E-2</v>
      </c>
    </row>
    <row r="159" spans="1:21" ht="15.4" customHeight="1" x14ac:dyDescent="0.25">
      <c r="A159" s="72" t="s">
        <v>29</v>
      </c>
      <c r="B159" s="75" t="s">
        <v>34</v>
      </c>
      <c r="C159" s="75" t="s">
        <v>103</v>
      </c>
      <c r="D159" s="74" t="s">
        <v>20</v>
      </c>
      <c r="E159" s="75" t="s">
        <v>74</v>
      </c>
      <c r="F159" s="76">
        <v>6459.9999999999991</v>
      </c>
      <c r="G159" s="76">
        <v>651.64298000000019</v>
      </c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8">
        <f t="shared" si="17"/>
        <v>651.64298000000019</v>
      </c>
      <c r="T159" s="78">
        <f t="shared" si="18"/>
        <v>5808.3570199999986</v>
      </c>
      <c r="U159" s="79">
        <f t="shared" si="20"/>
        <v>0.10087352631578952</v>
      </c>
    </row>
    <row r="160" spans="1:21" ht="15.4" customHeight="1" x14ac:dyDescent="0.25">
      <c r="A160" s="72" t="s">
        <v>29</v>
      </c>
      <c r="B160" s="75" t="s">
        <v>34</v>
      </c>
      <c r="C160" s="75" t="s">
        <v>103</v>
      </c>
      <c r="D160" s="74" t="s">
        <v>21</v>
      </c>
      <c r="E160" s="75" t="s">
        <v>75</v>
      </c>
      <c r="F160" s="76">
        <v>3264</v>
      </c>
      <c r="G160" s="76">
        <v>14.756</v>
      </c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8">
        <f t="shared" si="17"/>
        <v>14.756</v>
      </c>
      <c r="T160" s="78">
        <f t="shared" si="18"/>
        <v>3249.2440000000001</v>
      </c>
      <c r="U160" s="79">
        <f t="shared" si="20"/>
        <v>4.5208333333333333E-3</v>
      </c>
    </row>
    <row r="161" spans="1:21" ht="15.4" customHeight="1" x14ac:dyDescent="0.25">
      <c r="A161" s="72" t="s">
        <v>29</v>
      </c>
      <c r="B161" s="75" t="s">
        <v>34</v>
      </c>
      <c r="C161" s="75" t="s">
        <v>103</v>
      </c>
      <c r="D161" s="74" t="s">
        <v>22</v>
      </c>
      <c r="E161" s="75" t="s">
        <v>76</v>
      </c>
      <c r="F161" s="76">
        <v>20211.600000000031</v>
      </c>
      <c r="G161" s="76">
        <v>334.42874000000012</v>
      </c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8">
        <f t="shared" si="17"/>
        <v>334.42874000000012</v>
      </c>
      <c r="T161" s="78">
        <f t="shared" si="18"/>
        <v>19877.171260000032</v>
      </c>
      <c r="U161" s="79">
        <f t="shared" si="20"/>
        <v>1.654637633834034E-2</v>
      </c>
    </row>
    <row r="162" spans="1:21" ht="15.4" customHeight="1" x14ac:dyDescent="0.25">
      <c r="A162" s="72" t="s">
        <v>29</v>
      </c>
      <c r="B162" s="75" t="s">
        <v>34</v>
      </c>
      <c r="C162" s="75" t="s">
        <v>103</v>
      </c>
      <c r="D162" s="74" t="s">
        <v>23</v>
      </c>
      <c r="E162" s="75" t="s">
        <v>77</v>
      </c>
      <c r="F162" s="76">
        <v>1235.2200000000009</v>
      </c>
      <c r="G162" s="76">
        <v>22.65438</v>
      </c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8">
        <f t="shared" si="17"/>
        <v>22.65438</v>
      </c>
      <c r="T162" s="78">
        <f t="shared" si="18"/>
        <v>1212.565620000001</v>
      </c>
      <c r="U162" s="79">
        <f t="shared" si="20"/>
        <v>1.8340360421625283E-2</v>
      </c>
    </row>
    <row r="163" spans="1:21" ht="15.4" customHeight="1" x14ac:dyDescent="0.25">
      <c r="A163" s="72" t="s">
        <v>29</v>
      </c>
      <c r="B163" s="75" t="s">
        <v>34</v>
      </c>
      <c r="C163" s="75" t="s">
        <v>103</v>
      </c>
      <c r="D163" s="74" t="s">
        <v>24</v>
      </c>
      <c r="E163" s="75" t="s">
        <v>78</v>
      </c>
      <c r="F163" s="76">
        <v>36352.932000000081</v>
      </c>
      <c r="G163" s="76">
        <v>1366.2956999999999</v>
      </c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8">
        <f t="shared" si="17"/>
        <v>1366.2956999999999</v>
      </c>
      <c r="T163" s="78">
        <f t="shared" si="18"/>
        <v>34986.636300000078</v>
      </c>
      <c r="U163" s="79">
        <f t="shared" si="20"/>
        <v>3.7584195409602637E-2</v>
      </c>
    </row>
    <row r="164" spans="1:21" ht="15.4" customHeight="1" x14ac:dyDescent="0.25">
      <c r="A164" s="72" t="s">
        <v>29</v>
      </c>
      <c r="B164" s="75" t="s">
        <v>34</v>
      </c>
      <c r="C164" s="75" t="s">
        <v>103</v>
      </c>
      <c r="D164" s="74" t="s">
        <v>25</v>
      </c>
      <c r="E164" s="75" t="s">
        <v>79</v>
      </c>
      <c r="F164" s="76">
        <v>2423.1799999999848</v>
      </c>
      <c r="G164" s="76">
        <v>103.79894</v>
      </c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8">
        <f t="shared" si="17"/>
        <v>103.79894</v>
      </c>
      <c r="T164" s="78">
        <f t="shared" si="18"/>
        <v>2319.3810599999847</v>
      </c>
      <c r="U164" s="79">
        <f t="shared" si="20"/>
        <v>4.2835835554932221E-2</v>
      </c>
    </row>
    <row r="165" spans="1:21" s="82" customFormat="1" ht="15.4" customHeight="1" x14ac:dyDescent="0.25">
      <c r="A165" s="67" t="s">
        <v>30</v>
      </c>
      <c r="B165" s="66" t="s">
        <v>54</v>
      </c>
      <c r="C165" s="81"/>
      <c r="D165" s="80"/>
      <c r="E165" s="81"/>
      <c r="F165" s="59">
        <f>SUM(F166:F191)</f>
        <v>9525277.2193945739</v>
      </c>
      <c r="G165" s="59">
        <f>SUM(G166:G191)</f>
        <v>509938.57000000007</v>
      </c>
      <c r="H165" s="59">
        <f t="shared" ref="G165:R165" si="21">SUM(H166:H191)</f>
        <v>0</v>
      </c>
      <c r="I165" s="59">
        <f t="shared" si="21"/>
        <v>0</v>
      </c>
      <c r="J165" s="59">
        <f t="shared" si="21"/>
        <v>0</v>
      </c>
      <c r="K165" s="59">
        <f t="shared" si="21"/>
        <v>0</v>
      </c>
      <c r="L165" s="59">
        <f t="shared" si="21"/>
        <v>0</v>
      </c>
      <c r="M165" s="59">
        <f t="shared" si="21"/>
        <v>0</v>
      </c>
      <c r="N165" s="59">
        <f t="shared" si="21"/>
        <v>0</v>
      </c>
      <c r="O165" s="59">
        <f t="shared" si="21"/>
        <v>0</v>
      </c>
      <c r="P165" s="59">
        <f t="shared" si="21"/>
        <v>0</v>
      </c>
      <c r="Q165" s="59">
        <f t="shared" si="21"/>
        <v>0</v>
      </c>
      <c r="R165" s="59">
        <f t="shared" si="21"/>
        <v>0</v>
      </c>
      <c r="S165" s="2">
        <f t="shared" si="17"/>
        <v>509938.57000000007</v>
      </c>
      <c r="T165" s="2">
        <f t="shared" si="18"/>
        <v>9015338.6493945736</v>
      </c>
      <c r="U165" s="63">
        <f t="shared" si="20"/>
        <v>5.3535299630094305E-2</v>
      </c>
    </row>
    <row r="166" spans="1:21" ht="15.4" customHeight="1" x14ac:dyDescent="0.25">
      <c r="A166" s="72" t="s">
        <v>30</v>
      </c>
      <c r="B166" s="73" t="s">
        <v>33</v>
      </c>
      <c r="C166" s="75" t="s">
        <v>103</v>
      </c>
      <c r="D166" s="74" t="s">
        <v>2</v>
      </c>
      <c r="E166" s="73" t="s">
        <v>55</v>
      </c>
      <c r="F166" s="76">
        <v>320563.37500000012</v>
      </c>
      <c r="G166" s="76">
        <v>0</v>
      </c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8">
        <f t="shared" si="17"/>
        <v>0</v>
      </c>
      <c r="T166" s="78">
        <f t="shared" si="18"/>
        <v>320563.37500000012</v>
      </c>
      <c r="U166" s="79">
        <f t="shared" si="20"/>
        <v>0</v>
      </c>
    </row>
    <row r="167" spans="1:21" ht="15.4" customHeight="1" x14ac:dyDescent="0.25">
      <c r="A167" s="72" t="s">
        <v>30</v>
      </c>
      <c r="B167" s="73" t="s">
        <v>33</v>
      </c>
      <c r="C167" s="75" t="s">
        <v>103</v>
      </c>
      <c r="D167" s="74" t="s">
        <v>3</v>
      </c>
      <c r="E167" s="57" t="s">
        <v>56</v>
      </c>
      <c r="F167" s="76">
        <v>27500</v>
      </c>
      <c r="G167" s="76">
        <v>0</v>
      </c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8">
        <f t="shared" si="17"/>
        <v>0</v>
      </c>
      <c r="T167" s="78">
        <f t="shared" si="18"/>
        <v>27500</v>
      </c>
      <c r="U167" s="79">
        <f t="shared" si="20"/>
        <v>0</v>
      </c>
    </row>
    <row r="168" spans="1:21" ht="15.4" customHeight="1" x14ac:dyDescent="0.25">
      <c r="A168" s="72" t="s">
        <v>30</v>
      </c>
      <c r="B168" s="73" t="s">
        <v>33</v>
      </c>
      <c r="C168" s="75" t="s">
        <v>103</v>
      </c>
      <c r="D168" s="74">
        <v>1551</v>
      </c>
      <c r="E168" s="57" t="s">
        <v>57</v>
      </c>
      <c r="F168" s="76">
        <v>584119.90829457401</v>
      </c>
      <c r="G168" s="76">
        <v>0</v>
      </c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8">
        <f t="shared" si="17"/>
        <v>0</v>
      </c>
      <c r="T168" s="78">
        <f t="shared" si="18"/>
        <v>584119.90829457401</v>
      </c>
      <c r="U168" s="79">
        <f t="shared" si="20"/>
        <v>0</v>
      </c>
    </row>
    <row r="169" spans="1:21" ht="15.4" customHeight="1" x14ac:dyDescent="0.25">
      <c r="A169" s="72" t="s">
        <v>30</v>
      </c>
      <c r="B169" s="75" t="s">
        <v>34</v>
      </c>
      <c r="C169" s="75" t="s">
        <v>103</v>
      </c>
      <c r="D169" s="74" t="s">
        <v>98</v>
      </c>
      <c r="E169" s="16" t="s">
        <v>104</v>
      </c>
      <c r="F169" s="76">
        <v>2750</v>
      </c>
      <c r="G169" s="76">
        <v>0</v>
      </c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8">
        <f t="shared" si="17"/>
        <v>0</v>
      </c>
      <c r="T169" s="78">
        <f t="shared" si="18"/>
        <v>2750</v>
      </c>
      <c r="U169" s="79">
        <f t="shared" si="20"/>
        <v>0</v>
      </c>
    </row>
    <row r="170" spans="1:21" ht="15.4" customHeight="1" x14ac:dyDescent="0.25">
      <c r="A170" s="72" t="s">
        <v>30</v>
      </c>
      <c r="B170" s="75" t="s">
        <v>34</v>
      </c>
      <c r="C170" s="75" t="s">
        <v>103</v>
      </c>
      <c r="D170" s="74" t="s">
        <v>4</v>
      </c>
      <c r="E170" s="57" t="s">
        <v>58</v>
      </c>
      <c r="F170" s="76">
        <v>1147420.7</v>
      </c>
      <c r="G170" s="76">
        <v>94373.866250000006</v>
      </c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8">
        <f t="shared" si="17"/>
        <v>94373.866250000006</v>
      </c>
      <c r="T170" s="78">
        <f t="shared" si="18"/>
        <v>1053046.83375</v>
      </c>
      <c r="U170" s="79">
        <f t="shared" si="20"/>
        <v>8.2248704638150608E-2</v>
      </c>
    </row>
    <row r="171" spans="1:21" ht="15.4" customHeight="1" x14ac:dyDescent="0.25">
      <c r="A171" s="72" t="s">
        <v>30</v>
      </c>
      <c r="B171" s="75" t="s">
        <v>34</v>
      </c>
      <c r="C171" s="75" t="s">
        <v>103</v>
      </c>
      <c r="D171" s="74" t="s">
        <v>5</v>
      </c>
      <c r="E171" s="57" t="s">
        <v>59</v>
      </c>
      <c r="F171" s="76">
        <v>1835853.525000002</v>
      </c>
      <c r="G171" s="76">
        <v>132525.2115</v>
      </c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8">
        <f t="shared" si="17"/>
        <v>132525.2115</v>
      </c>
      <c r="T171" s="78">
        <f t="shared" si="18"/>
        <v>1703328.313500002</v>
      </c>
      <c r="U171" s="79">
        <f t="shared" si="20"/>
        <v>7.2187246801184671E-2</v>
      </c>
    </row>
    <row r="172" spans="1:21" ht="15.4" customHeight="1" x14ac:dyDescent="0.25">
      <c r="A172" s="72" t="s">
        <v>30</v>
      </c>
      <c r="B172" s="75" t="s">
        <v>34</v>
      </c>
      <c r="C172" s="75" t="s">
        <v>103</v>
      </c>
      <c r="D172" s="74" t="s">
        <v>6</v>
      </c>
      <c r="E172" s="57" t="s">
        <v>60</v>
      </c>
      <c r="F172" s="76">
        <v>97784.699999999953</v>
      </c>
      <c r="G172" s="76">
        <v>6377.2000000000007</v>
      </c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8">
        <f t="shared" si="17"/>
        <v>6377.2000000000007</v>
      </c>
      <c r="T172" s="78">
        <f t="shared" si="18"/>
        <v>91407.499999999956</v>
      </c>
      <c r="U172" s="79">
        <f t="shared" si="20"/>
        <v>6.5216746587145061E-2</v>
      </c>
    </row>
    <row r="173" spans="1:21" ht="15.4" customHeight="1" x14ac:dyDescent="0.25">
      <c r="A173" s="72" t="s">
        <v>30</v>
      </c>
      <c r="B173" s="75" t="s">
        <v>34</v>
      </c>
      <c r="C173" s="75" t="s">
        <v>103</v>
      </c>
      <c r="D173" s="74" t="s">
        <v>7</v>
      </c>
      <c r="E173" s="57" t="s">
        <v>61</v>
      </c>
      <c r="F173" s="76">
        <v>243375.05</v>
      </c>
      <c r="G173" s="76">
        <v>776.32500000000005</v>
      </c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8">
        <f t="shared" si="17"/>
        <v>776.32500000000005</v>
      </c>
      <c r="T173" s="78">
        <f t="shared" si="18"/>
        <v>242598.72499999998</v>
      </c>
      <c r="U173" s="79">
        <f t="shared" si="20"/>
        <v>3.1898298531423007E-3</v>
      </c>
    </row>
    <row r="174" spans="1:21" ht="15.4" customHeight="1" x14ac:dyDescent="0.25">
      <c r="A174" s="72" t="s">
        <v>30</v>
      </c>
      <c r="B174" s="75" t="s">
        <v>34</v>
      </c>
      <c r="C174" s="75" t="s">
        <v>103</v>
      </c>
      <c r="D174" s="74" t="s">
        <v>8</v>
      </c>
      <c r="E174" s="57" t="s">
        <v>62</v>
      </c>
      <c r="F174" s="76">
        <v>13852.500000000029</v>
      </c>
      <c r="G174" s="76">
        <v>1321.617</v>
      </c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8">
        <f t="shared" si="17"/>
        <v>1321.617</v>
      </c>
      <c r="T174" s="78">
        <f t="shared" si="18"/>
        <v>12530.883000000029</v>
      </c>
      <c r="U174" s="79">
        <f t="shared" si="20"/>
        <v>9.5406388738494649E-2</v>
      </c>
    </row>
    <row r="175" spans="1:21" ht="15.4" customHeight="1" x14ac:dyDescent="0.25">
      <c r="A175" s="72" t="s">
        <v>30</v>
      </c>
      <c r="B175" s="75" t="s">
        <v>34</v>
      </c>
      <c r="C175" s="75" t="s">
        <v>103</v>
      </c>
      <c r="D175" s="74" t="s">
        <v>9</v>
      </c>
      <c r="E175" s="57" t="s">
        <v>63</v>
      </c>
      <c r="F175" s="76">
        <v>1096928.861100001</v>
      </c>
      <c r="G175" s="76">
        <v>80894.093999999997</v>
      </c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8">
        <f t="shared" si="17"/>
        <v>80894.093999999997</v>
      </c>
      <c r="T175" s="78">
        <f t="shared" si="18"/>
        <v>1016034.767100001</v>
      </c>
      <c r="U175" s="79">
        <f t="shared" si="20"/>
        <v>7.3745980134827832E-2</v>
      </c>
    </row>
    <row r="176" spans="1:21" ht="15.4" customHeight="1" x14ac:dyDescent="0.25">
      <c r="A176" s="72" t="s">
        <v>30</v>
      </c>
      <c r="B176" s="75" t="s">
        <v>34</v>
      </c>
      <c r="C176" s="75" t="s">
        <v>103</v>
      </c>
      <c r="D176" s="74" t="s">
        <v>10</v>
      </c>
      <c r="E176" s="57" t="s">
        <v>64</v>
      </c>
      <c r="F176" s="76">
        <v>302700.00000000017</v>
      </c>
      <c r="G176" s="76">
        <v>20758.500499999998</v>
      </c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8">
        <f t="shared" si="17"/>
        <v>20758.500499999998</v>
      </c>
      <c r="T176" s="78">
        <f t="shared" si="18"/>
        <v>281941.49950000015</v>
      </c>
      <c r="U176" s="79">
        <f t="shared" si="20"/>
        <v>6.8577801453584358E-2</v>
      </c>
    </row>
    <row r="177" spans="1:21" ht="15.4" customHeight="1" x14ac:dyDescent="0.25">
      <c r="A177" s="72" t="s">
        <v>30</v>
      </c>
      <c r="B177" s="75" t="s">
        <v>34</v>
      </c>
      <c r="C177" s="75" t="s">
        <v>103</v>
      </c>
      <c r="D177" s="74" t="s">
        <v>11</v>
      </c>
      <c r="E177" s="57" t="s">
        <v>65</v>
      </c>
      <c r="F177" s="76">
        <v>37493.500000000073</v>
      </c>
      <c r="G177" s="76">
        <v>2814.9412499999999</v>
      </c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8">
        <f t="shared" si="17"/>
        <v>2814.9412499999999</v>
      </c>
      <c r="T177" s="78">
        <f t="shared" si="18"/>
        <v>34678.558750000069</v>
      </c>
      <c r="U177" s="79">
        <f t="shared" si="20"/>
        <v>7.5078113539680066E-2</v>
      </c>
    </row>
    <row r="178" spans="1:21" ht="15.4" customHeight="1" x14ac:dyDescent="0.25">
      <c r="A178" s="72" t="s">
        <v>30</v>
      </c>
      <c r="B178" s="75" t="s">
        <v>34</v>
      </c>
      <c r="C178" s="75" t="s">
        <v>103</v>
      </c>
      <c r="D178" s="74" t="s">
        <v>12</v>
      </c>
      <c r="E178" s="57" t="s">
        <v>66</v>
      </c>
      <c r="F178" s="76">
        <v>19965</v>
      </c>
      <c r="G178" s="76">
        <v>1747.2472499999999</v>
      </c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8">
        <f t="shared" si="17"/>
        <v>1747.2472499999999</v>
      </c>
      <c r="T178" s="78">
        <f t="shared" si="18"/>
        <v>18217.75275</v>
      </c>
      <c r="U178" s="79">
        <f t="shared" si="20"/>
        <v>8.7515514650638615E-2</v>
      </c>
    </row>
    <row r="179" spans="1:21" ht="15.4" customHeight="1" x14ac:dyDescent="0.25">
      <c r="A179" s="72" t="s">
        <v>30</v>
      </c>
      <c r="B179" s="75" t="s">
        <v>34</v>
      </c>
      <c r="C179" s="75" t="s">
        <v>103</v>
      </c>
      <c r="D179" s="74" t="s">
        <v>13</v>
      </c>
      <c r="E179" s="57" t="s">
        <v>67</v>
      </c>
      <c r="F179" s="76">
        <v>884930.47499999998</v>
      </c>
      <c r="G179" s="76">
        <v>57757.08125000001</v>
      </c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8">
        <f t="shared" si="17"/>
        <v>57757.08125000001</v>
      </c>
      <c r="T179" s="78">
        <f t="shared" si="18"/>
        <v>827173.39374999993</v>
      </c>
      <c r="U179" s="79">
        <f t="shared" si="20"/>
        <v>6.5267366060593648E-2</v>
      </c>
    </row>
    <row r="180" spans="1:21" ht="15.4" customHeight="1" x14ac:dyDescent="0.25">
      <c r="A180" s="72" t="s">
        <v>30</v>
      </c>
      <c r="B180" s="75" t="s">
        <v>34</v>
      </c>
      <c r="C180" s="75" t="s">
        <v>103</v>
      </c>
      <c r="D180" s="74" t="s">
        <v>14</v>
      </c>
      <c r="E180" s="57" t="s">
        <v>68</v>
      </c>
      <c r="F180" s="76">
        <v>909773.24999999779</v>
      </c>
      <c r="G180" s="76">
        <v>44079.830499999967</v>
      </c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8">
        <f t="shared" si="17"/>
        <v>44079.830499999967</v>
      </c>
      <c r="T180" s="78">
        <f t="shared" si="18"/>
        <v>865693.41949999786</v>
      </c>
      <c r="U180" s="79">
        <f t="shared" si="20"/>
        <v>4.8451447105089182E-2</v>
      </c>
    </row>
    <row r="181" spans="1:21" ht="15.4" customHeight="1" x14ac:dyDescent="0.25">
      <c r="A181" s="72" t="s">
        <v>30</v>
      </c>
      <c r="B181" s="75" t="s">
        <v>34</v>
      </c>
      <c r="C181" s="75" t="s">
        <v>103</v>
      </c>
      <c r="D181" s="74" t="s">
        <v>15</v>
      </c>
      <c r="E181" s="57" t="s">
        <v>69</v>
      </c>
      <c r="F181" s="76">
        <v>252725.00000000009</v>
      </c>
      <c r="G181" s="76">
        <v>4136.629750000001</v>
      </c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8">
        <f t="shared" si="17"/>
        <v>4136.629750000001</v>
      </c>
      <c r="T181" s="78">
        <f t="shared" si="18"/>
        <v>248588.37025000009</v>
      </c>
      <c r="U181" s="79">
        <f t="shared" si="20"/>
        <v>1.6368106637649617E-2</v>
      </c>
    </row>
    <row r="182" spans="1:21" ht="15.4" customHeight="1" x14ac:dyDescent="0.25">
      <c r="A182" s="72" t="s">
        <v>30</v>
      </c>
      <c r="B182" s="75" t="s">
        <v>34</v>
      </c>
      <c r="C182" s="75" t="s">
        <v>103</v>
      </c>
      <c r="D182" s="74" t="s">
        <v>16</v>
      </c>
      <c r="E182" s="57" t="s">
        <v>70</v>
      </c>
      <c r="F182" s="76">
        <v>179109.42499999999</v>
      </c>
      <c r="G182" s="76">
        <v>9985.9877500000039</v>
      </c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8">
        <f t="shared" si="17"/>
        <v>9985.9877500000039</v>
      </c>
      <c r="T182" s="78">
        <f t="shared" si="18"/>
        <v>169123.43724999999</v>
      </c>
      <c r="U182" s="79">
        <f t="shared" si="20"/>
        <v>5.5753558194941467E-2</v>
      </c>
    </row>
    <row r="183" spans="1:21" ht="15.4" customHeight="1" x14ac:dyDescent="0.25">
      <c r="A183" s="72" t="s">
        <v>30</v>
      </c>
      <c r="B183" s="75" t="s">
        <v>34</v>
      </c>
      <c r="C183" s="75" t="s">
        <v>103</v>
      </c>
      <c r="D183" s="74" t="s">
        <v>17</v>
      </c>
      <c r="E183" s="57" t="s">
        <v>71</v>
      </c>
      <c r="F183" s="76">
        <v>634861.74999999919</v>
      </c>
      <c r="G183" s="76">
        <v>23388.58325</v>
      </c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8">
        <f t="shared" si="17"/>
        <v>23388.58325</v>
      </c>
      <c r="T183" s="78">
        <f t="shared" si="18"/>
        <v>611473.16674999916</v>
      </c>
      <c r="U183" s="79">
        <f t="shared" si="20"/>
        <v>3.6840435338875009E-2</v>
      </c>
    </row>
    <row r="184" spans="1:21" ht="15.4" customHeight="1" x14ac:dyDescent="0.25">
      <c r="A184" s="72" t="s">
        <v>30</v>
      </c>
      <c r="B184" s="75" t="s">
        <v>34</v>
      </c>
      <c r="C184" s="75" t="s">
        <v>103</v>
      </c>
      <c r="D184" s="74" t="s">
        <v>18</v>
      </c>
      <c r="E184" s="57" t="s">
        <v>72</v>
      </c>
      <c r="F184" s="76">
        <v>34669.749999999993</v>
      </c>
      <c r="G184" s="76">
        <v>2419.0515</v>
      </c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8">
        <f t="shared" si="17"/>
        <v>2419.0515</v>
      </c>
      <c r="T184" s="78">
        <f t="shared" si="18"/>
        <v>32250.698499999991</v>
      </c>
      <c r="U184" s="79">
        <f t="shared" si="20"/>
        <v>6.9774125858998129E-2</v>
      </c>
    </row>
    <row r="185" spans="1:21" ht="15.4" customHeight="1" x14ac:dyDescent="0.25">
      <c r="A185" s="72" t="s">
        <v>30</v>
      </c>
      <c r="B185" s="75" t="s">
        <v>34</v>
      </c>
      <c r="C185" s="75" t="s">
        <v>103</v>
      </c>
      <c r="D185" s="74" t="s">
        <v>19</v>
      </c>
      <c r="E185" s="57" t="s">
        <v>73</v>
      </c>
      <c r="F185" s="76">
        <v>479091.24999999878</v>
      </c>
      <c r="G185" s="76">
        <v>11213.50425</v>
      </c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8">
        <f t="shared" si="17"/>
        <v>11213.50425</v>
      </c>
      <c r="T185" s="78">
        <f t="shared" si="18"/>
        <v>467877.74574999878</v>
      </c>
      <c r="U185" s="79">
        <f t="shared" si="20"/>
        <v>2.3405779692282063E-2</v>
      </c>
    </row>
    <row r="186" spans="1:21" ht="15.4" customHeight="1" x14ac:dyDescent="0.25">
      <c r="A186" s="72" t="s">
        <v>30</v>
      </c>
      <c r="B186" s="75" t="s">
        <v>34</v>
      </c>
      <c r="C186" s="75" t="s">
        <v>103</v>
      </c>
      <c r="D186" s="74" t="s">
        <v>20</v>
      </c>
      <c r="E186" s="57" t="s">
        <v>74</v>
      </c>
      <c r="F186" s="76">
        <v>52249.999999999993</v>
      </c>
      <c r="G186" s="76">
        <v>5270.6417500000007</v>
      </c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8">
        <f t="shared" si="17"/>
        <v>5270.6417500000007</v>
      </c>
      <c r="T186" s="78">
        <f t="shared" si="18"/>
        <v>46979.35824999999</v>
      </c>
      <c r="U186" s="79">
        <f t="shared" si="20"/>
        <v>0.1008735263157895</v>
      </c>
    </row>
    <row r="187" spans="1:21" ht="15.4" customHeight="1" x14ac:dyDescent="0.25">
      <c r="A187" s="72" t="s">
        <v>30</v>
      </c>
      <c r="B187" s="75" t="s">
        <v>34</v>
      </c>
      <c r="C187" s="75" t="s">
        <v>103</v>
      </c>
      <c r="D187" s="74" t="s">
        <v>21</v>
      </c>
      <c r="E187" s="57" t="s">
        <v>75</v>
      </c>
      <c r="F187" s="76">
        <v>26400</v>
      </c>
      <c r="G187" s="76">
        <v>119.35</v>
      </c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8">
        <f t="shared" si="17"/>
        <v>119.35</v>
      </c>
      <c r="T187" s="78">
        <f t="shared" si="18"/>
        <v>26280.65</v>
      </c>
      <c r="U187" s="79">
        <f t="shared" si="20"/>
        <v>4.5208333333333333E-3</v>
      </c>
    </row>
    <row r="188" spans="1:21" ht="15.4" customHeight="1" x14ac:dyDescent="0.25">
      <c r="A188" s="72" t="s">
        <v>30</v>
      </c>
      <c r="B188" s="75" t="s">
        <v>34</v>
      </c>
      <c r="C188" s="75" t="s">
        <v>103</v>
      </c>
      <c r="D188" s="74" t="s">
        <v>22</v>
      </c>
      <c r="E188" s="57" t="s">
        <v>76</v>
      </c>
      <c r="F188" s="76">
        <v>66846.750000000233</v>
      </c>
      <c r="G188" s="76">
        <v>880.6930000000001</v>
      </c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8">
        <f t="shared" si="17"/>
        <v>880.6930000000001</v>
      </c>
      <c r="T188" s="78">
        <f t="shared" si="18"/>
        <v>65966.057000000234</v>
      </c>
      <c r="U188" s="79">
        <f t="shared" si="20"/>
        <v>1.3174806553796513E-2</v>
      </c>
    </row>
    <row r="189" spans="1:21" ht="15.4" customHeight="1" x14ac:dyDescent="0.25">
      <c r="A189" s="72" t="s">
        <v>30</v>
      </c>
      <c r="B189" s="75" t="s">
        <v>34</v>
      </c>
      <c r="C189" s="75" t="s">
        <v>103</v>
      </c>
      <c r="D189" s="74" t="s">
        <v>23</v>
      </c>
      <c r="E189" s="57" t="s">
        <v>77</v>
      </c>
      <c r="F189" s="76">
        <v>9990.7499999999964</v>
      </c>
      <c r="G189" s="76">
        <v>160.82925</v>
      </c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8">
        <f t="shared" si="17"/>
        <v>160.82925</v>
      </c>
      <c r="T189" s="78">
        <f t="shared" si="18"/>
        <v>9829.9207499999957</v>
      </c>
      <c r="U189" s="79">
        <f t="shared" si="20"/>
        <v>1.6097815479318375E-2</v>
      </c>
    </row>
    <row r="190" spans="1:21" ht="15.4" customHeight="1" x14ac:dyDescent="0.25">
      <c r="A190" s="72" t="s">
        <v>30</v>
      </c>
      <c r="B190" s="75" t="s">
        <v>34</v>
      </c>
      <c r="C190" s="75" t="s">
        <v>103</v>
      </c>
      <c r="D190" s="74" t="s">
        <v>24</v>
      </c>
      <c r="E190" s="57" t="s">
        <v>78</v>
      </c>
      <c r="F190" s="76">
        <v>244722.45000000039</v>
      </c>
      <c r="G190" s="76">
        <v>8097.8347500000009</v>
      </c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8">
        <f t="shared" si="17"/>
        <v>8097.8347500000009</v>
      </c>
      <c r="T190" s="78">
        <f t="shared" si="18"/>
        <v>236624.61525000038</v>
      </c>
      <c r="U190" s="79">
        <f t="shared" si="20"/>
        <v>3.3089872833489478E-2</v>
      </c>
    </row>
    <row r="191" spans="1:21" ht="15.4" customHeight="1" x14ac:dyDescent="0.25">
      <c r="A191" s="72" t="s">
        <v>30</v>
      </c>
      <c r="B191" s="75" t="s">
        <v>34</v>
      </c>
      <c r="C191" s="75" t="s">
        <v>103</v>
      </c>
      <c r="D191" s="74" t="s">
        <v>25</v>
      </c>
      <c r="E191" s="57" t="s">
        <v>79</v>
      </c>
      <c r="F191" s="76">
        <v>19599.249999999931</v>
      </c>
      <c r="G191" s="76">
        <v>839.55025000000023</v>
      </c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8">
        <f t="shared" si="17"/>
        <v>839.55025000000023</v>
      </c>
      <c r="T191" s="78">
        <f t="shared" si="18"/>
        <v>18759.699749999931</v>
      </c>
      <c r="U191" s="79">
        <f t="shared" si="20"/>
        <v>4.283583555493211E-2</v>
      </c>
    </row>
    <row r="192" spans="1:21" s="82" customFormat="1" ht="15.4" customHeight="1" x14ac:dyDescent="0.25">
      <c r="A192" s="67" t="s">
        <v>31</v>
      </c>
      <c r="B192" s="66" t="s">
        <v>54</v>
      </c>
      <c r="C192" s="81"/>
      <c r="D192" s="80"/>
      <c r="E192" s="81"/>
      <c r="F192" s="59">
        <f>SUM(F193:F218)</f>
        <v>9434515.3350571245</v>
      </c>
      <c r="G192" s="59">
        <f>SUM(G193:G218)</f>
        <v>492672.34175999998</v>
      </c>
      <c r="H192" s="59">
        <f t="shared" ref="H192:R192" si="22">SUM(H193:H218)</f>
        <v>0</v>
      </c>
      <c r="I192" s="59">
        <f t="shared" si="22"/>
        <v>0</v>
      </c>
      <c r="J192" s="59">
        <f t="shared" si="22"/>
        <v>0</v>
      </c>
      <c r="K192" s="59">
        <f t="shared" si="22"/>
        <v>0</v>
      </c>
      <c r="L192" s="59">
        <f t="shared" si="22"/>
        <v>0</v>
      </c>
      <c r="M192" s="59">
        <f t="shared" si="22"/>
        <v>0</v>
      </c>
      <c r="N192" s="59">
        <f t="shared" si="22"/>
        <v>0</v>
      </c>
      <c r="O192" s="59">
        <f t="shared" si="22"/>
        <v>0</v>
      </c>
      <c r="P192" s="59">
        <f t="shared" si="22"/>
        <v>0</v>
      </c>
      <c r="Q192" s="59">
        <f t="shared" si="22"/>
        <v>0</v>
      </c>
      <c r="R192" s="59">
        <f t="shared" si="22"/>
        <v>0</v>
      </c>
      <c r="S192" s="84">
        <f t="shared" si="17"/>
        <v>492672.34175999998</v>
      </c>
      <c r="T192" s="84">
        <f t="shared" si="18"/>
        <v>8941842.9932971243</v>
      </c>
      <c r="U192" s="85">
        <f t="shared" si="20"/>
        <v>5.2220206789988427E-2</v>
      </c>
    </row>
    <row r="193" spans="1:21" ht="15.4" customHeight="1" x14ac:dyDescent="0.25">
      <c r="A193" s="72" t="s">
        <v>31</v>
      </c>
      <c r="B193" s="73" t="s">
        <v>33</v>
      </c>
      <c r="C193" s="75" t="s">
        <v>103</v>
      </c>
      <c r="D193" s="74" t="s">
        <v>2</v>
      </c>
      <c r="E193" s="73" t="s">
        <v>55</v>
      </c>
      <c r="F193" s="76">
        <v>319397.68999999989</v>
      </c>
      <c r="G193" s="76">
        <v>0</v>
      </c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8">
        <f t="shared" si="17"/>
        <v>0</v>
      </c>
      <c r="T193" s="78">
        <f t="shared" si="18"/>
        <v>319397.68999999989</v>
      </c>
      <c r="U193" s="79">
        <f t="shared" si="20"/>
        <v>0</v>
      </c>
    </row>
    <row r="194" spans="1:21" ht="15.4" customHeight="1" x14ac:dyDescent="0.25">
      <c r="A194" s="72" t="s">
        <v>31</v>
      </c>
      <c r="B194" s="73" t="s">
        <v>33</v>
      </c>
      <c r="C194" s="75" t="s">
        <v>103</v>
      </c>
      <c r="D194" s="74" t="s">
        <v>3</v>
      </c>
      <c r="E194" s="57" t="s">
        <v>56</v>
      </c>
      <c r="F194" s="76">
        <v>27399.999999999989</v>
      </c>
      <c r="G194" s="76">
        <v>0</v>
      </c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8">
        <f t="shared" si="17"/>
        <v>0</v>
      </c>
      <c r="T194" s="78">
        <f t="shared" si="18"/>
        <v>27399.999999999989</v>
      </c>
      <c r="U194" s="79">
        <f t="shared" si="20"/>
        <v>0</v>
      </c>
    </row>
    <row r="195" spans="1:21" ht="15.4" customHeight="1" x14ac:dyDescent="0.25">
      <c r="A195" s="72" t="s">
        <v>31</v>
      </c>
      <c r="B195" s="73" t="s">
        <v>33</v>
      </c>
      <c r="C195" s="75" t="s">
        <v>103</v>
      </c>
      <c r="D195" s="74">
        <v>1551</v>
      </c>
      <c r="E195" s="57" t="s">
        <v>57</v>
      </c>
      <c r="F195" s="76">
        <v>760400.77636112401</v>
      </c>
      <c r="G195" s="76">
        <v>0</v>
      </c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8">
        <f t="shared" si="17"/>
        <v>0</v>
      </c>
      <c r="T195" s="78">
        <f t="shared" si="18"/>
        <v>760400.77636112401</v>
      </c>
      <c r="U195" s="79">
        <f t="shared" si="20"/>
        <v>0</v>
      </c>
    </row>
    <row r="196" spans="1:21" ht="15.4" customHeight="1" x14ac:dyDescent="0.25">
      <c r="A196" s="72" t="s">
        <v>31</v>
      </c>
      <c r="B196" s="75" t="s">
        <v>34</v>
      </c>
      <c r="C196" s="75" t="s">
        <v>103</v>
      </c>
      <c r="D196" s="74" t="s">
        <v>98</v>
      </c>
      <c r="E196" s="16" t="s">
        <v>104</v>
      </c>
      <c r="F196" s="76">
        <v>2740</v>
      </c>
      <c r="G196" s="76">
        <v>0</v>
      </c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8">
        <f t="shared" si="17"/>
        <v>0</v>
      </c>
      <c r="T196" s="78">
        <f t="shared" si="18"/>
        <v>2740</v>
      </c>
      <c r="U196" s="79">
        <f t="shared" si="20"/>
        <v>0</v>
      </c>
    </row>
    <row r="197" spans="1:21" ht="15.4" customHeight="1" x14ac:dyDescent="0.25">
      <c r="A197" s="72" t="s">
        <v>31</v>
      </c>
      <c r="B197" s="75" t="s">
        <v>34</v>
      </c>
      <c r="C197" s="75" t="s">
        <v>103</v>
      </c>
      <c r="D197" s="74" t="s">
        <v>4</v>
      </c>
      <c r="E197" s="57" t="s">
        <v>58</v>
      </c>
      <c r="F197" s="76">
        <v>1091240.071999999</v>
      </c>
      <c r="G197" s="76">
        <v>89725.922380000018</v>
      </c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8">
        <f t="shared" si="17"/>
        <v>89725.922380000018</v>
      </c>
      <c r="T197" s="78">
        <f t="shared" si="18"/>
        <v>1001514.149619999</v>
      </c>
      <c r="U197" s="79">
        <f t="shared" si="20"/>
        <v>8.2223815530850577E-2</v>
      </c>
    </row>
    <row r="198" spans="1:21" ht="15.4" customHeight="1" x14ac:dyDescent="0.25">
      <c r="A198" s="72" t="s">
        <v>31</v>
      </c>
      <c r="B198" s="75" t="s">
        <v>34</v>
      </c>
      <c r="C198" s="75" t="s">
        <v>103</v>
      </c>
      <c r="D198" s="74" t="s">
        <v>5</v>
      </c>
      <c r="E198" s="57" t="s">
        <v>59</v>
      </c>
      <c r="F198" s="76">
        <v>1829177.6939999999</v>
      </c>
      <c r="G198" s="76">
        <v>132043.30163999999</v>
      </c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8">
        <f t="shared" si="17"/>
        <v>132043.30163999999</v>
      </c>
      <c r="T198" s="78">
        <f t="shared" si="18"/>
        <v>1697134.3923599999</v>
      </c>
      <c r="U198" s="79">
        <f t="shared" si="20"/>
        <v>7.2187246801184754E-2</v>
      </c>
    </row>
    <row r="199" spans="1:21" ht="15.4" customHeight="1" x14ac:dyDescent="0.25">
      <c r="A199" s="72" t="s">
        <v>31</v>
      </c>
      <c r="B199" s="75" t="s">
        <v>34</v>
      </c>
      <c r="C199" s="75" t="s">
        <v>103</v>
      </c>
      <c r="D199" s="74" t="s">
        <v>6</v>
      </c>
      <c r="E199" s="57" t="s">
        <v>60</v>
      </c>
      <c r="F199" s="76">
        <v>91289.127999999982</v>
      </c>
      <c r="G199" s="76">
        <v>6307.4800000000014</v>
      </c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8">
        <f t="shared" si="17"/>
        <v>6307.4800000000014</v>
      </c>
      <c r="T199" s="78">
        <f t="shared" si="18"/>
        <v>84981.647999999986</v>
      </c>
      <c r="U199" s="79">
        <f t="shared" si="20"/>
        <v>6.9093441225553193E-2</v>
      </c>
    </row>
    <row r="200" spans="1:21" ht="15.4" customHeight="1" x14ac:dyDescent="0.25">
      <c r="A200" s="72" t="s">
        <v>31</v>
      </c>
      <c r="B200" s="75" t="s">
        <v>34</v>
      </c>
      <c r="C200" s="75" t="s">
        <v>103</v>
      </c>
      <c r="D200" s="74" t="s">
        <v>7</v>
      </c>
      <c r="E200" s="57" t="s">
        <v>61</v>
      </c>
      <c r="F200" s="76">
        <v>240895.86800000019</v>
      </c>
      <c r="G200" s="76">
        <v>773.50200000000007</v>
      </c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8">
        <f t="shared" si="17"/>
        <v>773.50200000000007</v>
      </c>
      <c r="T200" s="78">
        <f t="shared" si="18"/>
        <v>240122.36600000018</v>
      </c>
      <c r="U200" s="79">
        <f t="shared" si="20"/>
        <v>3.2109392594479847E-3</v>
      </c>
    </row>
    <row r="201" spans="1:21" ht="15.4" customHeight="1" x14ac:dyDescent="0.25">
      <c r="A201" s="72" t="s">
        <v>31</v>
      </c>
      <c r="B201" s="75" t="s">
        <v>34</v>
      </c>
      <c r="C201" s="75" t="s">
        <v>103</v>
      </c>
      <c r="D201" s="74" t="s">
        <v>8</v>
      </c>
      <c r="E201" s="57" t="s">
        <v>62</v>
      </c>
      <c r="F201" s="76">
        <v>13343.80000000005</v>
      </c>
      <c r="G201" s="76">
        <v>1229.13112</v>
      </c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8">
        <f t="shared" ref="S201:S245" si="23">SUM(G201:R201)</f>
        <v>1229.13112</v>
      </c>
      <c r="T201" s="78">
        <f t="shared" ref="T201:T245" si="24">F201-S201</f>
        <v>12114.66888000005</v>
      </c>
      <c r="U201" s="79">
        <f t="shared" si="20"/>
        <v>9.2112525667350786E-2</v>
      </c>
    </row>
    <row r="202" spans="1:21" ht="15.4" customHeight="1" x14ac:dyDescent="0.25">
      <c r="A202" s="72" t="s">
        <v>31</v>
      </c>
      <c r="B202" s="75" t="s">
        <v>34</v>
      </c>
      <c r="C202" s="75" t="s">
        <v>103</v>
      </c>
      <c r="D202" s="74" t="s">
        <v>9</v>
      </c>
      <c r="E202" s="57" t="s">
        <v>63</v>
      </c>
      <c r="F202" s="76">
        <v>1092375.0906959979</v>
      </c>
      <c r="G202" s="76">
        <v>79129.194319999981</v>
      </c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8">
        <f t="shared" si="23"/>
        <v>79129.194319999981</v>
      </c>
      <c r="T202" s="78">
        <f t="shared" si="24"/>
        <v>1013245.8963759979</v>
      </c>
      <c r="U202" s="79">
        <f t="shared" si="20"/>
        <v>7.2437750543710641E-2</v>
      </c>
    </row>
    <row r="203" spans="1:21" ht="15.4" customHeight="1" x14ac:dyDescent="0.25">
      <c r="A203" s="72" t="s">
        <v>31</v>
      </c>
      <c r="B203" s="75" t="s">
        <v>34</v>
      </c>
      <c r="C203" s="75" t="s">
        <v>103</v>
      </c>
      <c r="D203" s="74" t="s">
        <v>10</v>
      </c>
      <c r="E203" s="57" t="s">
        <v>64</v>
      </c>
      <c r="F203" s="76">
        <v>289289.19999999931</v>
      </c>
      <c r="G203" s="76">
        <v>19785.216680000001</v>
      </c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8">
        <f t="shared" si="23"/>
        <v>19785.216680000001</v>
      </c>
      <c r="T203" s="78">
        <f t="shared" si="24"/>
        <v>269503.9833199993</v>
      </c>
      <c r="U203" s="79">
        <f t="shared" si="20"/>
        <v>6.8392517522258167E-2</v>
      </c>
    </row>
    <row r="204" spans="1:21" ht="15.4" customHeight="1" x14ac:dyDescent="0.25">
      <c r="A204" s="72" t="s">
        <v>31</v>
      </c>
      <c r="B204" s="75" t="s">
        <v>34</v>
      </c>
      <c r="C204" s="75" t="s">
        <v>103</v>
      </c>
      <c r="D204" s="74" t="s">
        <v>11</v>
      </c>
      <c r="E204" s="57" t="s">
        <v>65</v>
      </c>
      <c r="F204" s="76">
        <v>37357.159999999967</v>
      </c>
      <c r="G204" s="76">
        <v>2804.705100000001</v>
      </c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8">
        <f t="shared" si="23"/>
        <v>2804.705100000001</v>
      </c>
      <c r="T204" s="78">
        <f t="shared" si="24"/>
        <v>34552.454899999968</v>
      </c>
      <c r="U204" s="79">
        <f t="shared" si="20"/>
        <v>7.5078113539680302E-2</v>
      </c>
    </row>
    <row r="205" spans="1:21" ht="15.4" customHeight="1" x14ac:dyDescent="0.25">
      <c r="A205" s="72" t="s">
        <v>31</v>
      </c>
      <c r="B205" s="75" t="s">
        <v>34</v>
      </c>
      <c r="C205" s="75" t="s">
        <v>103</v>
      </c>
      <c r="D205" s="74" t="s">
        <v>12</v>
      </c>
      <c r="E205" s="57" t="s">
        <v>66</v>
      </c>
      <c r="F205" s="76">
        <v>19892.400000000009</v>
      </c>
      <c r="G205" s="76">
        <v>1723.4572599999999</v>
      </c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8">
        <f t="shared" si="23"/>
        <v>1723.4572599999999</v>
      </c>
      <c r="T205" s="78">
        <f t="shared" si="24"/>
        <v>18168.94274000001</v>
      </c>
      <c r="U205" s="79">
        <f t="shared" si="20"/>
        <v>8.6638980716253394E-2</v>
      </c>
    </row>
    <row r="206" spans="1:21" ht="15.4" customHeight="1" x14ac:dyDescent="0.25">
      <c r="A206" s="72" t="s">
        <v>31</v>
      </c>
      <c r="B206" s="75" t="s">
        <v>34</v>
      </c>
      <c r="C206" s="75" t="s">
        <v>103</v>
      </c>
      <c r="D206" s="74" t="s">
        <v>13</v>
      </c>
      <c r="E206" s="57" t="s">
        <v>67</v>
      </c>
      <c r="F206" s="76">
        <v>881712.54600000149</v>
      </c>
      <c r="G206" s="76">
        <v>57547.055499999973</v>
      </c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8">
        <f t="shared" si="23"/>
        <v>57547.055499999973</v>
      </c>
      <c r="T206" s="78">
        <f t="shared" si="24"/>
        <v>824165.49050000147</v>
      </c>
      <c r="U206" s="79">
        <f t="shared" si="20"/>
        <v>6.5267366060593496E-2</v>
      </c>
    </row>
    <row r="207" spans="1:21" ht="15.4" customHeight="1" x14ac:dyDescent="0.25">
      <c r="A207" s="72" t="s">
        <v>31</v>
      </c>
      <c r="B207" s="75" t="s">
        <v>34</v>
      </c>
      <c r="C207" s="75" t="s">
        <v>103</v>
      </c>
      <c r="D207" s="74" t="s">
        <v>14</v>
      </c>
      <c r="E207" s="57" t="s">
        <v>68</v>
      </c>
      <c r="F207" s="76">
        <v>900361.26000000397</v>
      </c>
      <c r="G207" s="76">
        <v>43826.415079999992</v>
      </c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8">
        <f t="shared" si="23"/>
        <v>43826.415079999992</v>
      </c>
      <c r="T207" s="78">
        <f t="shared" si="24"/>
        <v>856534.84492000402</v>
      </c>
      <c r="U207" s="79">
        <f t="shared" si="20"/>
        <v>4.8676478017279194E-2</v>
      </c>
    </row>
    <row r="208" spans="1:21" ht="15.4" customHeight="1" x14ac:dyDescent="0.25">
      <c r="A208" s="72" t="s">
        <v>31</v>
      </c>
      <c r="B208" s="75" t="s">
        <v>34</v>
      </c>
      <c r="C208" s="75" t="s">
        <v>103</v>
      </c>
      <c r="D208" s="74" t="s">
        <v>15</v>
      </c>
      <c r="E208" s="57" t="s">
        <v>69</v>
      </c>
      <c r="F208" s="76">
        <v>251806.00000000009</v>
      </c>
      <c r="G208" s="76">
        <v>4121.5874599999997</v>
      </c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8">
        <f t="shared" si="23"/>
        <v>4121.5874599999997</v>
      </c>
      <c r="T208" s="78">
        <f t="shared" si="24"/>
        <v>247684.41254000008</v>
      </c>
      <c r="U208" s="79">
        <f t="shared" si="20"/>
        <v>1.6368106637649614E-2</v>
      </c>
    </row>
    <row r="209" spans="1:21" ht="15.4" customHeight="1" x14ac:dyDescent="0.25">
      <c r="A209" s="72" t="s">
        <v>31</v>
      </c>
      <c r="B209" s="75" t="s">
        <v>34</v>
      </c>
      <c r="C209" s="75" t="s">
        <v>103</v>
      </c>
      <c r="D209" s="74" t="s">
        <v>16</v>
      </c>
      <c r="E209" s="57" t="s">
        <v>70</v>
      </c>
      <c r="F209" s="76">
        <v>173098.6779999999</v>
      </c>
      <c r="G209" s="76">
        <v>9925.6198599999989</v>
      </c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8">
        <f t="shared" si="23"/>
        <v>9925.6198599999989</v>
      </c>
      <c r="T209" s="78">
        <f t="shared" si="24"/>
        <v>163173.05813999989</v>
      </c>
      <c r="U209" s="79">
        <f t="shared" si="20"/>
        <v>5.7340818397238161E-2</v>
      </c>
    </row>
    <row r="210" spans="1:21" ht="15.4" customHeight="1" x14ac:dyDescent="0.25">
      <c r="A210" s="72" t="s">
        <v>31</v>
      </c>
      <c r="B210" s="75" t="s">
        <v>34</v>
      </c>
      <c r="C210" s="75" t="s">
        <v>103</v>
      </c>
      <c r="D210" s="74" t="s">
        <v>17</v>
      </c>
      <c r="E210" s="57" t="s">
        <v>71</v>
      </c>
      <c r="F210" s="76">
        <v>573473.7799999998</v>
      </c>
      <c r="G210" s="76">
        <v>18647.209740000009</v>
      </c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8">
        <f t="shared" si="23"/>
        <v>18647.209740000009</v>
      </c>
      <c r="T210" s="78">
        <f t="shared" si="24"/>
        <v>554826.57025999983</v>
      </c>
      <c r="U210" s="79">
        <f t="shared" ref="U210:U275" si="25">S210/F210</f>
        <v>3.2516237690936832E-2</v>
      </c>
    </row>
    <row r="211" spans="1:21" ht="15.4" customHeight="1" x14ac:dyDescent="0.25">
      <c r="A211" s="72" t="s">
        <v>31</v>
      </c>
      <c r="B211" s="75" t="s">
        <v>34</v>
      </c>
      <c r="C211" s="75" t="s">
        <v>103</v>
      </c>
      <c r="D211" s="74" t="s">
        <v>18</v>
      </c>
      <c r="E211" s="57" t="s">
        <v>72</v>
      </c>
      <c r="F211" s="76">
        <v>33090.980000000083</v>
      </c>
      <c r="G211" s="76">
        <v>2404.136280000002</v>
      </c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8">
        <f t="shared" si="23"/>
        <v>2404.136280000002</v>
      </c>
      <c r="T211" s="78">
        <f t="shared" si="24"/>
        <v>30686.843720000081</v>
      </c>
      <c r="U211" s="79">
        <f t="shared" si="25"/>
        <v>7.2652314316469194E-2</v>
      </c>
    </row>
    <row r="212" spans="1:21" ht="15.4" customHeight="1" x14ac:dyDescent="0.25">
      <c r="A212" s="72" t="s">
        <v>31</v>
      </c>
      <c r="B212" s="75" t="s">
        <v>34</v>
      </c>
      <c r="C212" s="75" t="s">
        <v>103</v>
      </c>
      <c r="D212" s="74" t="s">
        <v>19</v>
      </c>
      <c r="E212" s="57" t="s">
        <v>73</v>
      </c>
      <c r="F212" s="76">
        <v>435657.25999999768</v>
      </c>
      <c r="G212" s="76">
        <v>8936.3866999999991</v>
      </c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8">
        <f t="shared" si="23"/>
        <v>8936.3866999999991</v>
      </c>
      <c r="T212" s="78">
        <f t="shared" si="24"/>
        <v>426720.87329999771</v>
      </c>
      <c r="U212" s="79">
        <f t="shared" si="25"/>
        <v>2.0512424606444174E-2</v>
      </c>
    </row>
    <row r="213" spans="1:21" ht="15.4" customHeight="1" x14ac:dyDescent="0.25">
      <c r="A213" s="72" t="s">
        <v>31</v>
      </c>
      <c r="B213" s="75" t="s">
        <v>34</v>
      </c>
      <c r="C213" s="75" t="s">
        <v>103</v>
      </c>
      <c r="D213" s="74" t="s">
        <v>20</v>
      </c>
      <c r="E213" s="57" t="s">
        <v>74</v>
      </c>
      <c r="F213" s="76">
        <v>52060</v>
      </c>
      <c r="G213" s="76">
        <v>5251.4757800000007</v>
      </c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8">
        <f t="shared" si="23"/>
        <v>5251.4757800000007</v>
      </c>
      <c r="T213" s="78">
        <f t="shared" si="24"/>
        <v>46808.524219999999</v>
      </c>
      <c r="U213" s="79">
        <f t="shared" si="25"/>
        <v>0.10087352631578948</v>
      </c>
    </row>
    <row r="214" spans="1:21" ht="15.4" customHeight="1" x14ac:dyDescent="0.25">
      <c r="A214" s="72" t="s">
        <v>31</v>
      </c>
      <c r="B214" s="75" t="s">
        <v>34</v>
      </c>
      <c r="C214" s="75" t="s">
        <v>103</v>
      </c>
      <c r="D214" s="74" t="s">
        <v>21</v>
      </c>
      <c r="E214" s="57" t="s">
        <v>75</v>
      </c>
      <c r="F214" s="76">
        <v>26304</v>
      </c>
      <c r="G214" s="76">
        <v>118.916</v>
      </c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8">
        <f t="shared" si="23"/>
        <v>118.916</v>
      </c>
      <c r="T214" s="78">
        <f t="shared" si="24"/>
        <v>26185.083999999999</v>
      </c>
      <c r="U214" s="79">
        <f t="shared" si="25"/>
        <v>4.5208333333333333E-3</v>
      </c>
    </row>
    <row r="215" spans="1:21" ht="15.4" customHeight="1" x14ac:dyDescent="0.25">
      <c r="A215" s="72" t="s">
        <v>31</v>
      </c>
      <c r="B215" s="75" t="s">
        <v>34</v>
      </c>
      <c r="C215" s="75" t="s">
        <v>103</v>
      </c>
      <c r="D215" s="74" t="s">
        <v>22</v>
      </c>
      <c r="E215" s="57" t="s">
        <v>76</v>
      </c>
      <c r="F215" s="76">
        <v>34976.10000000002</v>
      </c>
      <c r="G215" s="76">
        <v>280.40064000000012</v>
      </c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8">
        <f t="shared" si="23"/>
        <v>280.40064000000012</v>
      </c>
      <c r="T215" s="78">
        <f t="shared" si="24"/>
        <v>34695.699360000021</v>
      </c>
      <c r="U215" s="79">
        <f t="shared" si="25"/>
        <v>8.0169212690951817E-3</v>
      </c>
    </row>
    <row r="216" spans="1:21" ht="15.4" customHeight="1" x14ac:dyDescent="0.25">
      <c r="A216" s="72" t="s">
        <v>31</v>
      </c>
      <c r="B216" s="75" t="s">
        <v>34</v>
      </c>
      <c r="C216" s="75" t="s">
        <v>103</v>
      </c>
      <c r="D216" s="74" t="s">
        <v>23</v>
      </c>
      <c r="E216" s="57" t="s">
        <v>77</v>
      </c>
      <c r="F216" s="76">
        <v>9954.420000000011</v>
      </c>
      <c r="G216" s="76">
        <v>152.91118</v>
      </c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8">
        <f t="shared" si="23"/>
        <v>152.91118</v>
      </c>
      <c r="T216" s="78">
        <f t="shared" si="24"/>
        <v>9801.5088200000118</v>
      </c>
      <c r="U216" s="79">
        <f t="shared" si="25"/>
        <v>1.5361134048995305E-2</v>
      </c>
    </row>
    <row r="217" spans="1:21" ht="15.4" customHeight="1" x14ac:dyDescent="0.25">
      <c r="A217" s="72" t="s">
        <v>31</v>
      </c>
      <c r="B217" s="75" t="s">
        <v>34</v>
      </c>
      <c r="C217" s="75" t="s">
        <v>103</v>
      </c>
      <c r="D217" s="74" t="s">
        <v>24</v>
      </c>
      <c r="E217" s="57" t="s">
        <v>78</v>
      </c>
      <c r="F217" s="76">
        <v>227693.45200000051</v>
      </c>
      <c r="G217" s="76">
        <v>7101.8196999999946</v>
      </c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8">
        <f t="shared" si="23"/>
        <v>7101.8196999999946</v>
      </c>
      <c r="T217" s="78">
        <f t="shared" si="24"/>
        <v>220591.63230000052</v>
      </c>
      <c r="U217" s="79">
        <f t="shared" si="25"/>
        <v>3.1190267605938789E-2</v>
      </c>
    </row>
    <row r="218" spans="1:21" ht="15.4" customHeight="1" x14ac:dyDescent="0.25">
      <c r="A218" s="72" t="s">
        <v>31</v>
      </c>
      <c r="B218" s="75" t="s">
        <v>34</v>
      </c>
      <c r="C218" s="75" t="s">
        <v>103</v>
      </c>
      <c r="D218" s="74" t="s">
        <v>25</v>
      </c>
      <c r="E218" s="57" t="s">
        <v>79</v>
      </c>
      <c r="F218" s="76">
        <v>19527.979999999909</v>
      </c>
      <c r="G218" s="76">
        <v>836.49734000000012</v>
      </c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8">
        <f t="shared" si="23"/>
        <v>836.49734000000012</v>
      </c>
      <c r="T218" s="78">
        <f t="shared" si="24"/>
        <v>18691.482659999907</v>
      </c>
      <c r="U218" s="79">
        <f t="shared" si="25"/>
        <v>4.2835835554932158E-2</v>
      </c>
    </row>
    <row r="219" spans="1:21" s="82" customFormat="1" ht="15.4" customHeight="1" x14ac:dyDescent="0.25">
      <c r="A219" s="67" t="s">
        <v>32</v>
      </c>
      <c r="B219" s="66" t="s">
        <v>54</v>
      </c>
      <c r="C219" s="81"/>
      <c r="D219" s="80"/>
      <c r="E219" s="81"/>
      <c r="F219" s="59">
        <f>SUM(F220:F245)</f>
        <v>8435971.7412001416</v>
      </c>
      <c r="G219" s="59">
        <f>SUM(G220:G245)</f>
        <v>440528.18880000012</v>
      </c>
      <c r="H219" s="59">
        <f t="shared" ref="H219:R219" si="26">SUM(H220:H245)</f>
        <v>0</v>
      </c>
      <c r="I219" s="59">
        <f t="shared" si="26"/>
        <v>0</v>
      </c>
      <c r="J219" s="59">
        <f t="shared" si="26"/>
        <v>0</v>
      </c>
      <c r="K219" s="59">
        <f t="shared" si="26"/>
        <v>0</v>
      </c>
      <c r="L219" s="59">
        <f t="shared" si="26"/>
        <v>0</v>
      </c>
      <c r="M219" s="59">
        <f t="shared" si="26"/>
        <v>0</v>
      </c>
      <c r="N219" s="59">
        <f t="shared" si="26"/>
        <v>0</v>
      </c>
      <c r="O219" s="59">
        <f t="shared" si="26"/>
        <v>0</v>
      </c>
      <c r="P219" s="59">
        <f t="shared" si="26"/>
        <v>0</v>
      </c>
      <c r="Q219" s="59">
        <f t="shared" si="26"/>
        <v>0</v>
      </c>
      <c r="R219" s="59">
        <f t="shared" si="26"/>
        <v>0</v>
      </c>
      <c r="S219" s="2">
        <f t="shared" si="23"/>
        <v>440528.18880000012</v>
      </c>
      <c r="T219" s="2">
        <f t="shared" si="24"/>
        <v>7995443.552400142</v>
      </c>
      <c r="U219" s="63">
        <f t="shared" si="25"/>
        <v>5.222020678999198E-2</v>
      </c>
    </row>
    <row r="220" spans="1:21" ht="15.4" customHeight="1" x14ac:dyDescent="0.25">
      <c r="A220" s="72" t="s">
        <v>32</v>
      </c>
      <c r="B220" s="73" t="s">
        <v>33</v>
      </c>
      <c r="C220" s="75" t="s">
        <v>103</v>
      </c>
      <c r="D220" s="74" t="s">
        <v>2</v>
      </c>
      <c r="E220" s="73" t="s">
        <v>55</v>
      </c>
      <c r="F220" s="76">
        <v>285592.82500000001</v>
      </c>
      <c r="G220" s="76">
        <v>0</v>
      </c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8">
        <f t="shared" si="23"/>
        <v>0</v>
      </c>
      <c r="T220" s="78">
        <f t="shared" si="24"/>
        <v>285592.82500000001</v>
      </c>
      <c r="U220" s="79">
        <f t="shared" si="25"/>
        <v>0</v>
      </c>
    </row>
    <row r="221" spans="1:21" ht="15.4" customHeight="1" x14ac:dyDescent="0.25">
      <c r="A221" s="72" t="s">
        <v>32</v>
      </c>
      <c r="B221" s="73" t="s">
        <v>33</v>
      </c>
      <c r="C221" s="75" t="s">
        <v>103</v>
      </c>
      <c r="D221" s="74" t="s">
        <v>3</v>
      </c>
      <c r="E221" s="57" t="s">
        <v>56</v>
      </c>
      <c r="F221" s="76">
        <v>24500</v>
      </c>
      <c r="G221" s="76">
        <v>0</v>
      </c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8">
        <f t="shared" si="23"/>
        <v>0</v>
      </c>
      <c r="T221" s="78">
        <f t="shared" si="24"/>
        <v>24500</v>
      </c>
      <c r="U221" s="79">
        <f t="shared" si="25"/>
        <v>0</v>
      </c>
    </row>
    <row r="222" spans="1:21" ht="15.4" customHeight="1" x14ac:dyDescent="0.25">
      <c r="A222" s="72" t="s">
        <v>32</v>
      </c>
      <c r="B222" s="73" t="s">
        <v>33</v>
      </c>
      <c r="C222" s="75" t="s">
        <v>103</v>
      </c>
      <c r="D222" s="74">
        <v>1551</v>
      </c>
      <c r="E222" s="57" t="s">
        <v>57</v>
      </c>
      <c r="F222" s="76">
        <v>679920.40222013823</v>
      </c>
      <c r="G222" s="76">
        <v>0</v>
      </c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8">
        <f t="shared" si="23"/>
        <v>0</v>
      </c>
      <c r="T222" s="78">
        <f t="shared" si="24"/>
        <v>679920.40222013823</v>
      </c>
      <c r="U222" s="79">
        <f t="shared" si="25"/>
        <v>0</v>
      </c>
    </row>
    <row r="223" spans="1:21" ht="15.4" customHeight="1" x14ac:dyDescent="0.25">
      <c r="A223" s="72" t="s">
        <v>32</v>
      </c>
      <c r="B223" s="75" t="s">
        <v>34</v>
      </c>
      <c r="C223" s="75" t="s">
        <v>103</v>
      </c>
      <c r="D223" s="74" t="s">
        <v>98</v>
      </c>
      <c r="E223" s="16" t="s">
        <v>104</v>
      </c>
      <c r="F223" s="76">
        <v>2450</v>
      </c>
      <c r="G223" s="76">
        <v>0</v>
      </c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8">
        <f t="shared" si="23"/>
        <v>0</v>
      </c>
      <c r="T223" s="78">
        <f t="shared" si="24"/>
        <v>2450</v>
      </c>
      <c r="U223" s="79">
        <f t="shared" si="25"/>
        <v>0</v>
      </c>
    </row>
    <row r="224" spans="1:21" ht="15.4" customHeight="1" x14ac:dyDescent="0.25">
      <c r="A224" s="72" t="s">
        <v>32</v>
      </c>
      <c r="B224" s="75" t="s">
        <v>34</v>
      </c>
      <c r="C224" s="75" t="s">
        <v>103</v>
      </c>
      <c r="D224" s="74" t="s">
        <v>4</v>
      </c>
      <c r="E224" s="57" t="s">
        <v>58</v>
      </c>
      <c r="F224" s="76">
        <v>975743.86000000034</v>
      </c>
      <c r="G224" s="76">
        <v>80229.383150000023</v>
      </c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8">
        <f t="shared" si="23"/>
        <v>80229.383150000023</v>
      </c>
      <c r="T224" s="78">
        <f t="shared" si="24"/>
        <v>895514.47685000033</v>
      </c>
      <c r="U224" s="79">
        <f t="shared" si="25"/>
        <v>8.222381553085048E-2</v>
      </c>
    </row>
    <row r="225" spans="1:21" ht="15.4" customHeight="1" x14ac:dyDescent="0.25">
      <c r="A225" s="72" t="s">
        <v>32</v>
      </c>
      <c r="B225" s="75" t="s">
        <v>34</v>
      </c>
      <c r="C225" s="75" t="s">
        <v>103</v>
      </c>
      <c r="D225" s="74" t="s">
        <v>5</v>
      </c>
      <c r="E225" s="57" t="s">
        <v>59</v>
      </c>
      <c r="F225" s="76">
        <v>1635578.5950000009</v>
      </c>
      <c r="G225" s="76">
        <v>118067.9157</v>
      </c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8">
        <f t="shared" si="23"/>
        <v>118067.9157</v>
      </c>
      <c r="T225" s="78">
        <f t="shared" si="24"/>
        <v>1517510.6793000009</v>
      </c>
      <c r="U225" s="79">
        <f t="shared" si="25"/>
        <v>7.2187246801184712E-2</v>
      </c>
    </row>
    <row r="226" spans="1:21" ht="15.4" customHeight="1" x14ac:dyDescent="0.25">
      <c r="A226" s="72" t="s">
        <v>32</v>
      </c>
      <c r="B226" s="75" t="s">
        <v>34</v>
      </c>
      <c r="C226" s="75" t="s">
        <v>103</v>
      </c>
      <c r="D226" s="74" t="s">
        <v>6</v>
      </c>
      <c r="E226" s="57" t="s">
        <v>60</v>
      </c>
      <c r="F226" s="76">
        <v>81627.13999999997</v>
      </c>
      <c r="G226" s="76">
        <v>5639.9</v>
      </c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8">
        <f t="shared" si="23"/>
        <v>5639.9</v>
      </c>
      <c r="T226" s="78">
        <f t="shared" si="24"/>
        <v>75987.239999999976</v>
      </c>
      <c r="U226" s="79">
        <f t="shared" si="25"/>
        <v>6.9093441225553193E-2</v>
      </c>
    </row>
    <row r="227" spans="1:21" ht="15.4" customHeight="1" x14ac:dyDescent="0.25">
      <c r="A227" s="72" t="s">
        <v>32</v>
      </c>
      <c r="B227" s="75" t="s">
        <v>34</v>
      </c>
      <c r="C227" s="75" t="s">
        <v>103</v>
      </c>
      <c r="D227" s="74" t="s">
        <v>7</v>
      </c>
      <c r="E227" s="57" t="s">
        <v>61</v>
      </c>
      <c r="F227" s="76">
        <v>215399.58999999991</v>
      </c>
      <c r="G227" s="76">
        <v>691.63499999999999</v>
      </c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8">
        <f t="shared" si="23"/>
        <v>691.63499999999999</v>
      </c>
      <c r="T227" s="78">
        <f t="shared" si="24"/>
        <v>214707.9549999999</v>
      </c>
      <c r="U227" s="79">
        <f t="shared" si="25"/>
        <v>3.2109392594479882E-3</v>
      </c>
    </row>
    <row r="228" spans="1:21" ht="15.4" customHeight="1" x14ac:dyDescent="0.25">
      <c r="A228" s="72" t="s">
        <v>32</v>
      </c>
      <c r="B228" s="75" t="s">
        <v>34</v>
      </c>
      <c r="C228" s="75" t="s">
        <v>103</v>
      </c>
      <c r="D228" s="74" t="s">
        <v>8</v>
      </c>
      <c r="E228" s="57" t="s">
        <v>62</v>
      </c>
      <c r="F228" s="76">
        <v>11931.500000000009</v>
      </c>
      <c r="G228" s="76">
        <v>1099.0406</v>
      </c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8">
        <f t="shared" si="23"/>
        <v>1099.0406</v>
      </c>
      <c r="T228" s="78">
        <f t="shared" si="24"/>
        <v>10832.459400000009</v>
      </c>
      <c r="U228" s="79">
        <f t="shared" si="25"/>
        <v>9.2112525667351064E-2</v>
      </c>
    </row>
    <row r="229" spans="1:21" ht="15.4" customHeight="1" x14ac:dyDescent="0.25">
      <c r="A229" s="72" t="s">
        <v>32</v>
      </c>
      <c r="B229" s="75" t="s">
        <v>34</v>
      </c>
      <c r="C229" s="75" t="s">
        <v>103</v>
      </c>
      <c r="D229" s="74" t="s">
        <v>9</v>
      </c>
      <c r="E229" s="57" t="s">
        <v>63</v>
      </c>
      <c r="F229" s="76">
        <v>976758.74898000073</v>
      </c>
      <c r="G229" s="76">
        <v>70754.20659999999</v>
      </c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8">
        <f t="shared" si="23"/>
        <v>70754.20659999999</v>
      </c>
      <c r="T229" s="78">
        <f t="shared" si="24"/>
        <v>906004.5423800007</v>
      </c>
      <c r="U229" s="79">
        <f t="shared" si="25"/>
        <v>7.2437750543710447E-2</v>
      </c>
    </row>
    <row r="230" spans="1:21" ht="15.4" customHeight="1" x14ac:dyDescent="0.25">
      <c r="A230" s="72" t="s">
        <v>32</v>
      </c>
      <c r="B230" s="75" t="s">
        <v>34</v>
      </c>
      <c r="C230" s="75" t="s">
        <v>103</v>
      </c>
      <c r="D230" s="74" t="s">
        <v>10</v>
      </c>
      <c r="E230" s="57" t="s">
        <v>64</v>
      </c>
      <c r="F230" s="76">
        <v>258670.99999999991</v>
      </c>
      <c r="G230" s="76">
        <v>17691.16090000001</v>
      </c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8">
        <f t="shared" si="23"/>
        <v>17691.16090000001</v>
      </c>
      <c r="T230" s="78">
        <f t="shared" si="24"/>
        <v>240979.8390999999</v>
      </c>
      <c r="U230" s="79">
        <f t="shared" si="25"/>
        <v>6.839251752225807E-2</v>
      </c>
    </row>
    <row r="231" spans="1:21" ht="15.4" customHeight="1" x14ac:dyDescent="0.25">
      <c r="A231" s="72" t="s">
        <v>32</v>
      </c>
      <c r="B231" s="75" t="s">
        <v>34</v>
      </c>
      <c r="C231" s="75" t="s">
        <v>103</v>
      </c>
      <c r="D231" s="74" t="s">
        <v>11</v>
      </c>
      <c r="E231" s="57" t="s">
        <v>65</v>
      </c>
      <c r="F231" s="76">
        <v>33403.299999999923</v>
      </c>
      <c r="G231" s="76">
        <v>2507.8567499999999</v>
      </c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8">
        <f t="shared" si="23"/>
        <v>2507.8567499999999</v>
      </c>
      <c r="T231" s="78">
        <f t="shared" si="24"/>
        <v>30895.443249999924</v>
      </c>
      <c r="U231" s="79">
        <f t="shared" si="25"/>
        <v>7.5078113539680386E-2</v>
      </c>
    </row>
    <row r="232" spans="1:21" ht="15.4" customHeight="1" x14ac:dyDescent="0.25">
      <c r="A232" s="72" t="s">
        <v>32</v>
      </c>
      <c r="B232" s="75" t="s">
        <v>34</v>
      </c>
      <c r="C232" s="75" t="s">
        <v>103</v>
      </c>
      <c r="D232" s="74" t="s">
        <v>12</v>
      </c>
      <c r="E232" s="57" t="s">
        <v>66</v>
      </c>
      <c r="F232" s="76">
        <v>17787</v>
      </c>
      <c r="G232" s="76">
        <v>1541.04755</v>
      </c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8">
        <f t="shared" si="23"/>
        <v>1541.04755</v>
      </c>
      <c r="T232" s="78">
        <f t="shared" si="24"/>
        <v>16245.952450000001</v>
      </c>
      <c r="U232" s="79">
        <f t="shared" si="25"/>
        <v>8.663898071625345E-2</v>
      </c>
    </row>
    <row r="233" spans="1:21" ht="15.4" customHeight="1" x14ac:dyDescent="0.25">
      <c r="A233" s="72" t="s">
        <v>32</v>
      </c>
      <c r="B233" s="75" t="s">
        <v>34</v>
      </c>
      <c r="C233" s="75" t="s">
        <v>103</v>
      </c>
      <c r="D233" s="74" t="s">
        <v>13</v>
      </c>
      <c r="E233" s="57" t="s">
        <v>67</v>
      </c>
      <c r="F233" s="76">
        <v>788392.60500000138</v>
      </c>
      <c r="G233" s="76">
        <v>51456.308749999953</v>
      </c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8">
        <f t="shared" si="23"/>
        <v>51456.308749999953</v>
      </c>
      <c r="T233" s="78">
        <f t="shared" si="24"/>
        <v>736936.29625000141</v>
      </c>
      <c r="U233" s="79">
        <f t="shared" si="25"/>
        <v>6.5267366060593454E-2</v>
      </c>
    </row>
    <row r="234" spans="1:21" ht="15.4" customHeight="1" x14ac:dyDescent="0.25">
      <c r="A234" s="72" t="s">
        <v>32</v>
      </c>
      <c r="B234" s="75" t="s">
        <v>34</v>
      </c>
      <c r="C234" s="75" t="s">
        <v>103</v>
      </c>
      <c r="D234" s="74" t="s">
        <v>14</v>
      </c>
      <c r="E234" s="57" t="s">
        <v>68</v>
      </c>
      <c r="F234" s="76">
        <v>805067.55000000121</v>
      </c>
      <c r="G234" s="76">
        <v>39187.852899999983</v>
      </c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8">
        <f t="shared" si="23"/>
        <v>39187.852899999983</v>
      </c>
      <c r="T234" s="78">
        <f t="shared" si="24"/>
        <v>765879.69710000127</v>
      </c>
      <c r="U234" s="79">
        <f t="shared" si="25"/>
        <v>4.8676478017279326E-2</v>
      </c>
    </row>
    <row r="235" spans="1:21" ht="15.4" customHeight="1" x14ac:dyDescent="0.25">
      <c r="A235" s="72" t="s">
        <v>32</v>
      </c>
      <c r="B235" s="75" t="s">
        <v>34</v>
      </c>
      <c r="C235" s="75" t="s">
        <v>103</v>
      </c>
      <c r="D235" s="74" t="s">
        <v>15</v>
      </c>
      <c r="E235" s="57" t="s">
        <v>69</v>
      </c>
      <c r="F235" s="76">
        <v>225154.99999999991</v>
      </c>
      <c r="G235" s="76">
        <v>3685.36105</v>
      </c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8">
        <f t="shared" si="23"/>
        <v>3685.36105</v>
      </c>
      <c r="T235" s="78">
        <f t="shared" si="24"/>
        <v>221469.63894999991</v>
      </c>
      <c r="U235" s="79">
        <f t="shared" si="25"/>
        <v>1.6368106637649624E-2</v>
      </c>
    </row>
    <row r="236" spans="1:21" ht="15.4" customHeight="1" x14ac:dyDescent="0.25">
      <c r="A236" s="72" t="s">
        <v>32</v>
      </c>
      <c r="B236" s="75" t="s">
        <v>34</v>
      </c>
      <c r="C236" s="75" t="s">
        <v>103</v>
      </c>
      <c r="D236" s="74" t="s">
        <v>16</v>
      </c>
      <c r="E236" s="57" t="s">
        <v>70</v>
      </c>
      <c r="F236" s="76">
        <v>154778.01499999981</v>
      </c>
      <c r="G236" s="76">
        <v>8875.0980500000023</v>
      </c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8">
        <f t="shared" si="23"/>
        <v>8875.0980500000023</v>
      </c>
      <c r="T236" s="78">
        <f t="shared" si="24"/>
        <v>145902.91694999981</v>
      </c>
      <c r="U236" s="79">
        <f t="shared" si="25"/>
        <v>5.7340818397238223E-2</v>
      </c>
    </row>
    <row r="237" spans="1:21" ht="15.4" customHeight="1" x14ac:dyDescent="0.25">
      <c r="A237" s="72" t="s">
        <v>32</v>
      </c>
      <c r="B237" s="75" t="s">
        <v>34</v>
      </c>
      <c r="C237" s="75" t="s">
        <v>103</v>
      </c>
      <c r="D237" s="74" t="s">
        <v>17</v>
      </c>
      <c r="E237" s="57" t="s">
        <v>71</v>
      </c>
      <c r="F237" s="76">
        <v>512777.64999999938</v>
      </c>
      <c r="G237" s="76">
        <v>16673.59995</v>
      </c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8">
        <f t="shared" si="23"/>
        <v>16673.59995</v>
      </c>
      <c r="T237" s="78">
        <f t="shared" si="24"/>
        <v>496104.05004999938</v>
      </c>
      <c r="U237" s="79">
        <f t="shared" si="25"/>
        <v>3.2516237690936839E-2</v>
      </c>
    </row>
    <row r="238" spans="1:21" ht="15.4" customHeight="1" x14ac:dyDescent="0.25">
      <c r="A238" s="72" t="s">
        <v>32</v>
      </c>
      <c r="B238" s="75" t="s">
        <v>34</v>
      </c>
      <c r="C238" s="75" t="s">
        <v>103</v>
      </c>
      <c r="D238" s="74" t="s">
        <v>18</v>
      </c>
      <c r="E238" s="57" t="s">
        <v>72</v>
      </c>
      <c r="F238" s="76">
        <v>29588.650000000009</v>
      </c>
      <c r="G238" s="76">
        <v>2149.6839000000009</v>
      </c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8">
        <f t="shared" si="23"/>
        <v>2149.6839000000009</v>
      </c>
      <c r="T238" s="78">
        <f t="shared" si="24"/>
        <v>27438.966100000009</v>
      </c>
      <c r="U238" s="79">
        <f t="shared" si="25"/>
        <v>7.2652314316469332E-2</v>
      </c>
    </row>
    <row r="239" spans="1:21" ht="15.4" customHeight="1" x14ac:dyDescent="0.25">
      <c r="A239" s="72" t="s">
        <v>32</v>
      </c>
      <c r="B239" s="75" t="s">
        <v>34</v>
      </c>
      <c r="C239" s="75" t="s">
        <v>103</v>
      </c>
      <c r="D239" s="74" t="s">
        <v>19</v>
      </c>
      <c r="E239" s="57" t="s">
        <v>73</v>
      </c>
      <c r="F239" s="76">
        <v>389547.54999999888</v>
      </c>
      <c r="G239" s="76">
        <v>7990.5647499999995</v>
      </c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8">
        <f t="shared" si="23"/>
        <v>7990.5647499999995</v>
      </c>
      <c r="T239" s="78">
        <f t="shared" si="24"/>
        <v>381556.98524999886</v>
      </c>
      <c r="U239" s="79">
        <f t="shared" si="25"/>
        <v>2.0512424606444122E-2</v>
      </c>
    </row>
    <row r="240" spans="1:21" ht="15.4" customHeight="1" x14ac:dyDescent="0.25">
      <c r="A240" s="72" t="s">
        <v>32</v>
      </c>
      <c r="B240" s="75" t="s">
        <v>34</v>
      </c>
      <c r="C240" s="75" t="s">
        <v>103</v>
      </c>
      <c r="D240" s="74" t="s">
        <v>20</v>
      </c>
      <c r="E240" s="57" t="s">
        <v>74</v>
      </c>
      <c r="F240" s="76">
        <v>46549.999999999993</v>
      </c>
      <c r="G240" s="76">
        <v>4695.6626500000011</v>
      </c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8">
        <f t="shared" si="23"/>
        <v>4695.6626500000011</v>
      </c>
      <c r="T240" s="78">
        <f t="shared" si="24"/>
        <v>41854.337349999994</v>
      </c>
      <c r="U240" s="79">
        <f t="shared" si="25"/>
        <v>0.10087352631578951</v>
      </c>
    </row>
    <row r="241" spans="1:21" ht="15.4" customHeight="1" x14ac:dyDescent="0.25">
      <c r="A241" s="72" t="s">
        <v>32</v>
      </c>
      <c r="B241" s="75" t="s">
        <v>34</v>
      </c>
      <c r="C241" s="75" t="s">
        <v>103</v>
      </c>
      <c r="D241" s="74" t="s">
        <v>21</v>
      </c>
      <c r="E241" s="57" t="s">
        <v>75</v>
      </c>
      <c r="F241" s="76">
        <v>23520</v>
      </c>
      <c r="G241" s="76">
        <v>106.33</v>
      </c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8">
        <f t="shared" si="23"/>
        <v>106.33</v>
      </c>
      <c r="T241" s="78">
        <f t="shared" si="24"/>
        <v>23413.67</v>
      </c>
      <c r="U241" s="79">
        <f t="shared" si="25"/>
        <v>4.5208333333333333E-3</v>
      </c>
    </row>
    <row r="242" spans="1:21" ht="15.4" customHeight="1" x14ac:dyDescent="0.25">
      <c r="A242" s="72" t="s">
        <v>32</v>
      </c>
      <c r="B242" s="75" t="s">
        <v>34</v>
      </c>
      <c r="C242" s="75" t="s">
        <v>103</v>
      </c>
      <c r="D242" s="74" t="s">
        <v>22</v>
      </c>
      <c r="E242" s="57" t="s">
        <v>76</v>
      </c>
      <c r="F242" s="76">
        <v>31274.250000000018</v>
      </c>
      <c r="G242" s="76">
        <v>250.72319999999999</v>
      </c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8">
        <f t="shared" si="23"/>
        <v>250.72319999999999</v>
      </c>
      <c r="T242" s="78">
        <f t="shared" si="24"/>
        <v>31023.526800000018</v>
      </c>
      <c r="U242" s="79">
        <f t="shared" si="25"/>
        <v>8.0169212690951765E-3</v>
      </c>
    </row>
    <row r="243" spans="1:21" ht="15.4" customHeight="1" x14ac:dyDescent="0.25">
      <c r="A243" s="72" t="s">
        <v>32</v>
      </c>
      <c r="B243" s="75" t="s">
        <v>34</v>
      </c>
      <c r="C243" s="75" t="s">
        <v>103</v>
      </c>
      <c r="D243" s="74" t="s">
        <v>23</v>
      </c>
      <c r="E243" s="57" t="s">
        <v>77</v>
      </c>
      <c r="F243" s="76">
        <v>8900.8499999999931</v>
      </c>
      <c r="G243" s="76">
        <v>136.72714999999999</v>
      </c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8">
        <f t="shared" si="23"/>
        <v>136.72714999999999</v>
      </c>
      <c r="T243" s="78">
        <f t="shared" si="24"/>
        <v>8764.1228499999925</v>
      </c>
      <c r="U243" s="79">
        <f t="shared" si="25"/>
        <v>1.5361134048995332E-2</v>
      </c>
    </row>
    <row r="244" spans="1:21" ht="15.4" customHeight="1" x14ac:dyDescent="0.25">
      <c r="A244" s="72" t="s">
        <v>32</v>
      </c>
      <c r="B244" s="75" t="s">
        <v>34</v>
      </c>
      <c r="C244" s="75" t="s">
        <v>103</v>
      </c>
      <c r="D244" s="74" t="s">
        <v>24</v>
      </c>
      <c r="E244" s="57" t="s">
        <v>78</v>
      </c>
      <c r="F244" s="76">
        <v>203594.50999999969</v>
      </c>
      <c r="G244" s="76">
        <v>6350.1672499999968</v>
      </c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8">
        <f t="shared" si="23"/>
        <v>6350.1672499999968</v>
      </c>
      <c r="T244" s="78">
        <f t="shared" si="24"/>
        <v>197244.34274999969</v>
      </c>
      <c r="U244" s="79">
        <f t="shared" si="25"/>
        <v>3.1190267605938914E-2</v>
      </c>
    </row>
    <row r="245" spans="1:21" ht="15.4" customHeight="1" x14ac:dyDescent="0.25">
      <c r="A245" s="72" t="s">
        <v>32</v>
      </c>
      <c r="B245" s="75" t="s">
        <v>34</v>
      </c>
      <c r="C245" s="75" t="s">
        <v>103</v>
      </c>
      <c r="D245" s="74" t="s">
        <v>25</v>
      </c>
      <c r="E245" s="57" t="s">
        <v>79</v>
      </c>
      <c r="F245" s="76">
        <v>17461.149999999929</v>
      </c>
      <c r="G245" s="76">
        <v>747.96294999999998</v>
      </c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8">
        <f t="shared" si="23"/>
        <v>747.96294999999998</v>
      </c>
      <c r="T245" s="78">
        <f t="shared" si="24"/>
        <v>16713.187049999928</v>
      </c>
      <c r="U245" s="79">
        <f t="shared" si="25"/>
        <v>4.2835835554932124E-2</v>
      </c>
    </row>
  </sheetData>
  <pageMargins left="0.7" right="0.7" top="0.75" bottom="0.75" header="0.3" footer="0.3"/>
  <pageSetup paperSize="9" orientation="portrait" r:id="rId1"/>
  <ignoredErrors>
    <ignoredError sqref="S9:S2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1. Konto koond (24+23jääk)</vt:lpstr>
      <vt:lpstr>Lisa 2 Teenuste eelarve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Enar Oidermaa</cp:lastModifiedBy>
  <dcterms:created xsi:type="dcterms:W3CDTF">2023-03-15T11:25:10Z</dcterms:created>
  <dcterms:modified xsi:type="dcterms:W3CDTF">2024-02-15T09:29:26Z</dcterms:modified>
</cp:coreProperties>
</file>